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energysolutionsonline.sharepoint.com/teams/extranet/2028-t24/CEH Working Folder/Measure Selection and Energy Savings/Model Files/EnergyPlus/Final CASE Report Model Files/"/>
    </mc:Choice>
  </mc:AlternateContent>
  <xr:revisionPtr revIDLastSave="0" documentId="8_{9E5029AD-ED74-4B51-A886-D7DCE17D3C83}" xr6:coauthVersionLast="47" xr6:coauthVersionMax="47" xr10:uidLastSave="{00000000-0000-0000-0000-000000000000}"/>
  <bookViews>
    <workbookView xWindow="0" yWindow="680" windowWidth="38360" windowHeight="19900" firstSheet="1" activeTab="1" xr2:uid="{00000000-000D-0000-FFFF-FFFF00000000}"/>
  </bookViews>
  <sheets>
    <sheet name="ReadMe" sheetId="7" r:id="rId1"/>
    <sheet name="Overview" sheetId="1" r:id="rId2"/>
    <sheet name="Facility" sheetId="2" r:id="rId3"/>
    <sheet name="Non-Flower Rooms" sheetId="3" r:id="rId4"/>
    <sheet name="Flower Rooms" sheetId="4" r:id="rId5"/>
    <sheet name="Flower Cycle Schedules" sheetId="5" r:id="rId6"/>
    <sheet name="Standalone Dehumidifier Curves" sheetId="6" r:id="rId7"/>
  </sheets>
  <externalReferences>
    <externalReference r:id="rId8"/>
  </externalReferences>
  <definedNames>
    <definedName name="nonparticipating_forecastzone_scale_factor">'[1]Energy Usage'!#REF!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5" l="1"/>
  <c r="H9" i="5"/>
  <c r="G9" i="5"/>
  <c r="F9" i="5"/>
  <c r="E9" i="5"/>
  <c r="D9" i="5"/>
  <c r="C9" i="5"/>
  <c r="I8" i="5"/>
  <c r="H8" i="5"/>
  <c r="G8" i="5"/>
  <c r="F8" i="5"/>
  <c r="E8" i="5"/>
  <c r="D8" i="5"/>
  <c r="C8" i="5"/>
  <c r="I7" i="5"/>
  <c r="H7" i="5"/>
  <c r="G7" i="5"/>
  <c r="F7" i="5"/>
  <c r="E7" i="5"/>
  <c r="D7" i="5"/>
  <c r="C7" i="5"/>
  <c r="I6" i="5"/>
  <c r="H6" i="5"/>
  <c r="G6" i="5"/>
  <c r="F6" i="5"/>
  <c r="E6" i="5"/>
  <c r="D6" i="5"/>
  <c r="C6" i="5"/>
  <c r="I5" i="5"/>
  <c r="H5" i="5"/>
  <c r="G5" i="5"/>
  <c r="F5" i="5"/>
  <c r="E5" i="5"/>
  <c r="D5" i="5"/>
  <c r="C5" i="5"/>
  <c r="C67" i="4"/>
  <c r="C57" i="4"/>
  <c r="D36" i="4"/>
  <c r="D35" i="4"/>
  <c r="C36" i="4"/>
  <c r="C35" i="4"/>
  <c r="D34" i="4"/>
  <c r="C34" i="4"/>
  <c r="D9" i="4"/>
  <c r="D13" i="4" s="1"/>
  <c r="C9" i="4"/>
  <c r="C11" i="4" s="1"/>
  <c r="C28" i="4" s="1"/>
  <c r="D27" i="4"/>
  <c r="C27" i="4"/>
  <c r="I29" i="3"/>
  <c r="H29" i="3"/>
  <c r="G29" i="3"/>
  <c r="F29" i="3"/>
  <c r="E29" i="3"/>
  <c r="D29" i="3"/>
  <c r="C29" i="3"/>
  <c r="I28" i="3"/>
  <c r="H28" i="3"/>
  <c r="G28" i="3"/>
  <c r="F28" i="3"/>
  <c r="E28" i="3"/>
  <c r="D28" i="3"/>
  <c r="C28" i="3"/>
  <c r="I23" i="3"/>
  <c r="H23" i="3"/>
  <c r="G23" i="3"/>
  <c r="F23" i="3"/>
  <c r="E23" i="3"/>
  <c r="D23" i="3"/>
  <c r="C23" i="3"/>
  <c r="C22" i="3"/>
  <c r="I18" i="3"/>
  <c r="H18" i="3"/>
  <c r="G18" i="3"/>
  <c r="F18" i="3"/>
  <c r="E18" i="3"/>
  <c r="D18" i="3"/>
  <c r="C18" i="3"/>
  <c r="I13" i="3"/>
  <c r="H13" i="3"/>
  <c r="G13" i="3"/>
  <c r="F13" i="3"/>
  <c r="E13" i="3"/>
  <c r="D13" i="3"/>
  <c r="C13" i="3"/>
  <c r="I11" i="3"/>
  <c r="H11" i="3"/>
  <c r="G11" i="3"/>
  <c r="F11" i="3"/>
  <c r="E11" i="3"/>
  <c r="D11" i="3"/>
  <c r="C11" i="3"/>
  <c r="D11" i="4" l="1"/>
  <c r="D28" i="4" s="1"/>
  <c r="C1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tc={D29E6567-596F-074D-8586-F3242FFF9BC7}</author>
  </authors>
  <commentList>
    <comment ref="A4" authorId="0" shapeId="0" xr:uid="{D29E6567-596F-074D-8586-F3242FFF9BC7}">
      <text>
        <t xml:space="preserve">[Threaded comment]
Your version of Excel allows you to read this threaded comment; however, any edits to it will get removed if the file is opened in a newer version of Excel. Learn more: https://go.microsoft.com/fwlink/?linkid=870924
Comment:
    I deleted a lot of the rows of this spreadsheet that were more targeted to the internal vs. external audience, and renamed this section. </t>
      </text>
    </comment>
  </commentList>
</comments>
</file>

<file path=xl/sharedStrings.xml><?xml version="1.0" encoding="utf-8"?>
<sst xmlns="http://schemas.openxmlformats.org/spreadsheetml/2006/main" count="737" uniqueCount="422">
  <si>
    <t xml:space="preserve">THIS DOCUMENT WAS DEVELOPED BY THE STATEWIDE UTILITY CODES AND STANDARDS ENHANCEMENT (CASE) TEAM </t>
  </si>
  <si>
    <t>The California Statewide Codes and Standards Enhancement (CASE) Program is funded in part by California utility customers under the auspices of the California Public Utilities Commission. Copyright 2025 Pacific Gas and Electric Company, Southern California Edison, San Diego Gas &amp; Electric Company. All rights reserved, except that this document may be used, copied, and distributed without modification. Neither Pacific Gas and Electric Company, Southern California Edison, San Diego Gas &amp; Electric Company, or any of its employees make any warranty, express or implied; or assume any legal liability or responsibility for the accuracy, completeness or usefulness of any data, information, method, product, policy or process disclosed in this document; or represent that its use will not infringe any privately-owned rights including, but not limited to, patents, trademarks or copyrights.</t>
  </si>
  <si>
    <t>Simplified CEH Facility Model Comparison: Baseline Decoupled vs. Proposed Integrated DX HVAC/D</t>
  </si>
  <si>
    <t>Summarizes inputs and assumptions that are the same between models along with side-by-side view of common flower-room inputs and assumptions, as well as those that change between the two prototype scenarios.</t>
  </si>
  <si>
    <t xml:space="preserve">Describes the Baseline (fully decoupled HVAC/D) and Proposed (integrated HVAC/D) designs modeled in EnergyPlus to calculate savings potential of the Title 24 2028 CEH Space Conditioning CASE proposal. </t>
  </si>
  <si>
    <t>Workbook structure</t>
  </si>
  <si>
    <t xml:space="preserve">1. Facility sheet includes inputs for the entire facility that are held constant for both prototype scenarios. </t>
  </si>
  <si>
    <t xml:space="preserve">2.Non-Flower Rooms sheet includes inputs for zones OTHER THAN flower rooms, which are held constant for both prototype scenarios. </t>
  </si>
  <si>
    <t>3. Flower Rooms sheet includes inputs for flower room zones, denoting which inputs are held constant vs. intentional differences between Baseline and Proposed models.</t>
  </si>
  <si>
    <t>4. Flower Cycle Schedules sheet includes stage-dependent lighting, latent-load, cooling-setpoint, and RH-setpoint assumptions applied to the flower rooms.</t>
  </si>
  <si>
    <t xml:space="preserve">5.  Dehu Curve Tables sheet describes the baseline standalone-dehumidifier performance curves.  The same curves were used in the baseline flower room models and non-flower rooms in both baseline and proposed cases. </t>
  </si>
  <si>
    <t>Facility Inputs and Assumptions that are Equal for Both Model Cases</t>
  </si>
  <si>
    <t>Whole-facility inputs that are identical between the Baseline/Decoupled (v4.5) and Proposed/Integrated (v8.1) models. The envelope, location, geometry, and site settings below are common to both cases; values are taken from the EnergyPlus models (IDF and Envelope Summary output).</t>
  </si>
  <si>
    <t>Parameter</t>
  </si>
  <si>
    <t>Units</t>
  </si>
  <si>
    <t>Value</t>
  </si>
  <si>
    <t>Notes</t>
  </si>
  <si>
    <t>Geometry and room context</t>
  </si>
  <si>
    <t>Conditioned floor area</t>
  </si>
  <si>
    <t>ft²</t>
  </si>
  <si>
    <t>Sum of the 10 conditioned occupied zones; prototype nominal area is 25,620 ft².</t>
  </si>
  <si>
    <t>Total conditioned zone volume</t>
  </si>
  <si>
    <t>ft³</t>
  </si>
  <si>
    <t>Occupied zones (excludes ceiling plenums).</t>
  </si>
  <si>
    <t>Number of thermal zones</t>
  </si>
  <si>
    <t>count</t>
  </si>
  <si>
    <t>10 occupied conditioned zones + 10 matching ceiling plenum zones.</t>
  </si>
  <si>
    <t>Conditioned occupied zones</t>
  </si>
  <si>
    <t>3 flower rooms + 7 non-flower zones (see other tabs).</t>
  </si>
  <si>
    <t>Number of stories</t>
  </si>
  <si>
    <t>Single-story prototype with a return-air plenum above each zone.</t>
  </si>
  <si>
    <t>Gross exterior wall area</t>
  </si>
  <si>
    <t>Above-grade; from EnergyPlus Zone Summary.</t>
  </si>
  <si>
    <t>Window / glazing area</t>
  </si>
  <si>
    <t>No fenestration modeled (windowless cultivation facility).</t>
  </si>
  <si>
    <t>Location and weather</t>
  </si>
  <si>
    <t>Default Weather file</t>
  </si>
  <si>
    <t>text</t>
  </si>
  <si>
    <t>T24_CZ12_SACRAMENTO-EXECUTIVE_STYP20.epw</t>
  </si>
  <si>
    <t xml:space="preserve">Baseline and proposed files developed and tested using Sacramento Executive Airport weather files. Full analysis performed using representative weather files for the other 15 CEC Climate Zones. </t>
  </si>
  <si>
    <t>CEC climate zone</t>
  </si>
  <si>
    <t>zone</t>
  </si>
  <si>
    <t>CZ12</t>
  </si>
  <si>
    <t>California Title 24 climate zone for Sacramento.</t>
  </si>
  <si>
    <t>Latitude</t>
  </si>
  <si>
    <t>°</t>
  </si>
  <si>
    <t>Longitude</t>
  </si>
  <si>
    <t>Time zone</t>
  </si>
  <si>
    <t>hr</t>
  </si>
  <si>
    <t>GMT offset (PST).</t>
  </si>
  <si>
    <t>Site elevation</t>
  </si>
  <si>
    <t>m</t>
  </si>
  <si>
    <t>Building and site settings</t>
  </si>
  <si>
    <t>Building name</t>
  </si>
  <si>
    <t>Cannabis_Cultivation_Facility</t>
  </si>
  <si>
    <t>North axis</t>
  </si>
  <si>
    <t>Building orientation; no rotation.</t>
  </si>
  <si>
    <t>Terrain</t>
  </si>
  <si>
    <t>City</t>
  </si>
  <si>
    <t>Site exposure class.</t>
  </si>
  <si>
    <t>Solar distribution</t>
  </si>
  <si>
    <t>FullInteriorAndExterior</t>
  </si>
  <si>
    <t>Interior and exterior solar/shading calculation.</t>
  </si>
  <si>
    <t>Ground temperatures</t>
  </si>
  <si>
    <t>FCfactorMethod + shallow/deep</t>
  </si>
  <si>
    <t>Site ground-temperature objects identical in both models.</t>
  </si>
  <si>
    <t>Envelope constructions and assembly U-factors</t>
  </si>
  <si>
    <t>Exterior wall U-factor</t>
  </si>
  <si>
    <t>Btu/h·ft²·°F</t>
  </si>
  <si>
    <t xml:space="preserve">Construction Default_Exterior_Wall: metal / R-7.3 override / 13 mm fiberboard / 89 mm batt / 16 mm gypsum. Assembly U-Factor approximates Title 24 prescriptive U-factor for metal framed buildings (0.055). </t>
  </si>
  <si>
    <t>Roof U-factor</t>
  </si>
  <si>
    <t>Construction Default_Roof: metal / R-6.4 override / 13 mm fiberboard / ceiling air space / 154 mm batt / 16 mm gypsum. Assembly U-Factor approximates Title 24 prescriptive U-factor for metal building roof/ceiling (0.038).</t>
  </si>
  <si>
    <t>Floor U-factor</t>
  </si>
  <si>
    <t>Construction Default_Floor: 4 in. EPS insulated metal panel.</t>
  </si>
  <si>
    <t>Interior partition wall U-factor</t>
  </si>
  <si>
    <t>Construction Default_Interior_Wall: two layers 16 mm gypsum board.</t>
  </si>
  <si>
    <t>Exterior surface solar reflectance</t>
  </si>
  <si>
    <t>–</t>
  </si>
  <si>
    <t>Applied to opaque exterior surfaces.</t>
  </si>
  <si>
    <t>Infiltration and air leakage</t>
  </si>
  <si>
    <t>Infiltration rate</t>
  </si>
  <si>
    <t>cfm/ft² ext. surface</t>
  </si>
  <si>
    <t xml:space="preserve">Design flow rate approach and Flow/Exterior Wall Area calculation method, applied to every zone in both models. Based on 6-sided infiltration rate of 0.6 @ 75Pa. </t>
  </si>
  <si>
    <t>Simulation settings</t>
  </si>
  <si>
    <t>EnergyPlus version</t>
  </si>
  <si>
    <t>Both models built in EnergyPlus 24.1.</t>
  </si>
  <si>
    <t>Run period</t>
  </si>
  <si>
    <t>Full year (Jan 1 – Dec 31)</t>
  </si>
  <si>
    <t>Annual simulation.</t>
  </si>
  <si>
    <t>Loads convergence tolerance</t>
  </si>
  <si>
    <t>W</t>
  </si>
  <si>
    <t>Temperature convergence tolerance</t>
  </si>
  <si>
    <t>°C</t>
  </si>
  <si>
    <t>Non-Flower Room Inputs and Assumptions that are Equal for Both Model Cases</t>
  </si>
  <si>
    <t>Vegetative / Clone</t>
  </si>
  <si>
    <t>Processing</t>
  </si>
  <si>
    <t>Drying</t>
  </si>
  <si>
    <t>Storage/ Shipping</t>
  </si>
  <si>
    <t>Office/ Corridor/ Lobby</t>
  </si>
  <si>
    <t>Restrooms</t>
  </si>
  <si>
    <t>Security Office</t>
  </si>
  <si>
    <t>Total floor area</t>
  </si>
  <si>
    <t>Number of rooms</t>
  </si>
  <si>
    <t>Representative length</t>
  </si>
  <si>
    <t>ft</t>
  </si>
  <si>
    <t>Representative width</t>
  </si>
  <si>
    <t>Canopy-to-floor ratio</t>
  </si>
  <si>
    <t>ratio</t>
  </si>
  <si>
    <t xml:space="preserve">Assumes vegetative room has 50% of the floor area covered with plant canopy, with two tiers of canopy equaling 100% total canopy to floor area. </t>
  </si>
  <si>
    <t>Representative room canopy area</t>
  </si>
  <si>
    <t xml:space="preserve">Two-tiers of canopy equalling 100% total canopy to floor area. </t>
  </si>
  <si>
    <t>Ceiling height</t>
  </si>
  <si>
    <t>Zone height used for room volume calculations.</t>
  </si>
  <si>
    <t>Representative volume</t>
  </si>
  <si>
    <t>Calculated single-room zone volume.</t>
  </si>
  <si>
    <t>Operating assumptions</t>
  </si>
  <si>
    <t>Outdoor air ventilation requirement</t>
  </si>
  <si>
    <t>cfm</t>
  </si>
  <si>
    <t xml:space="preserve">Veg and drying rooms modeled with zero outdoor air, per industry practice. Other spaces based on area or occupant requirements. </t>
  </si>
  <si>
    <t>Internal loads and crop assumptions</t>
  </si>
  <si>
    <t>Max occupant density</t>
  </si>
  <si>
    <t>ft2/person</t>
  </si>
  <si>
    <t>Max number of people</t>
  </si>
  <si>
    <t>people</t>
  </si>
  <si>
    <t>Lighting PPFD target</t>
  </si>
  <si>
    <t>µmol/m²/s</t>
  </si>
  <si>
    <t>n/a</t>
  </si>
  <si>
    <t>Fixture efficacy</t>
  </si>
  <si>
    <t>µmol/J</t>
  </si>
  <si>
    <t>Calculated lighting intensity</t>
  </si>
  <si>
    <t>W/ft² floor area</t>
  </si>
  <si>
    <t xml:space="preserve">Same wattage for baseline and proposed. </t>
  </si>
  <si>
    <t>Btuh/ft² floor area</t>
  </si>
  <si>
    <t>Connected horticultural lighting per room</t>
  </si>
  <si>
    <t>kW</t>
  </si>
  <si>
    <t>Lighting dimming profile</t>
  </si>
  <si>
    <t>Horticultural lighting in vegitative room is set to 100% (no dimming).</t>
  </si>
  <si>
    <t>General interior lighting</t>
  </si>
  <si>
    <t>W/ft² floor</t>
  </si>
  <si>
    <t xml:space="preserve">Interior lighting based on Title 24 requirements for each space type. </t>
  </si>
  <si>
    <t>Circulation fan power density</t>
  </si>
  <si>
    <t xml:space="preserve">W/ft² floor </t>
  </si>
  <si>
    <t>Maximum evapotranspiration latent load</t>
  </si>
  <si>
    <t xml:space="preserve">Btuh/ft² floor </t>
  </si>
  <si>
    <t>Peak latent-load input.</t>
  </si>
  <si>
    <t>Maximum evaporative sensible cooling offset</t>
  </si>
  <si>
    <t>Plant-driven evaporative cooling offset.</t>
  </si>
  <si>
    <t xml:space="preserve">Evapotranspiration Latent </t>
  </si>
  <si>
    <t xml:space="preserve">W/ft² canopy </t>
  </si>
  <si>
    <t>HVAC system architecture and performance (identical in both models)</t>
  </si>
  <si>
    <t>Air system type</t>
  </si>
  <si>
    <t>Packaged single-zone DX</t>
  </si>
  <si>
    <t>One AirLoopHVAC per zone; constant-volume.</t>
  </si>
  <si>
    <t>Cooling coil type</t>
  </si>
  <si>
    <t>DX var-speed, 1 speed</t>
  </si>
  <si>
    <t>VariableSpeed DX Cooling Coil Object; Number of Speeds = 1</t>
  </si>
  <si>
    <t>Cooling coil rated COP</t>
  </si>
  <si>
    <t>W/W</t>
  </si>
  <si>
    <t>Speed-1 reference gross COP.</t>
  </si>
  <si>
    <t>Cooling coil rated SHR</t>
  </si>
  <si>
    <t>Speed-1 reference gross sensible heat ratio.</t>
  </si>
  <si>
    <t>Cooling capacity</t>
  </si>
  <si>
    <t>tons</t>
  </si>
  <si>
    <t>autosized</t>
  </si>
  <si>
    <t xml:space="preserve">Drying &amp; Processing hard-sized (29,307 W and 58,614 W) to reduce unmet hours. </t>
  </si>
  <si>
    <t>Heating coil type</t>
  </si>
  <si>
    <t>DX heat pump</t>
  </si>
  <si>
    <t xml:space="preserve">Coil:Heating:DX:SingleSpeed (air-source). </t>
  </si>
  <si>
    <t>Heating coil rated COP</t>
  </si>
  <si>
    <t>Gross rated heating COP 3.3592.</t>
  </si>
  <si>
    <t>Supply fan type</t>
  </si>
  <si>
    <t>Constant volume</t>
  </si>
  <si>
    <t>Fan total efficiency</t>
  </si>
  <si>
    <t>Fan motor efficiency</t>
  </si>
  <si>
    <t>Fan pressure rise</t>
  </si>
  <si>
    <t>in. w.g.</t>
  </si>
  <si>
    <t>600 Pa (cultivation/drying/processing) vs 924 Pa (support spaces).</t>
  </si>
  <si>
    <t>Standalone dehumidification</t>
  </si>
  <si>
    <t>Standalone DX dehumidifier</t>
  </si>
  <si>
    <t>Yes</t>
  </si>
  <si>
    <t>No</t>
  </si>
  <si>
    <t>ZoneHVAC:Dehumidifier:DX present in veg and drying rooms</t>
  </si>
  <si>
    <t>Dehumidifier rated water removal</t>
  </si>
  <si>
    <t>L/day</t>
  </si>
  <si>
    <t xml:space="preserve">Equivalent to approximately six 506 pint-per-day dehumidifiers. </t>
  </si>
  <si>
    <t>Dehumidifier rated energy factor</t>
  </si>
  <si>
    <t>L/kWh</t>
  </si>
  <si>
    <t xml:space="preserve">Based on federal minimum efficiency for consumer dehumidifiers. </t>
  </si>
  <si>
    <t>Dehumidifier performance curves</t>
  </si>
  <si>
    <t>Quest506 biquad + Default PLF</t>
  </si>
  <si>
    <t>Water-removal &amp; energy-factor biquadratic curves plus default part-load fraction curve.</t>
  </si>
  <si>
    <t>Schedules</t>
  </si>
  <si>
    <t>Occupancy</t>
  </si>
  <si>
    <t>T24 2025 App 5.4 B Light Manufacturing as a place holder</t>
  </si>
  <si>
    <t>T24 2022 - Appendix 5.4B Warehouse</t>
  </si>
  <si>
    <t>T24 2022 - Appendix 5.4B Office</t>
  </si>
  <si>
    <t>Lighting</t>
  </si>
  <si>
    <t>Hour 0-6: OFF
Hour 7-24: ON</t>
  </si>
  <si>
    <t xml:space="preserve">Horticultural lighting schedule in veg/clone is 18 hour lights-on / 6 hours lights-off 365 days a year per market practice. </t>
  </si>
  <si>
    <t>HVAC Availability</t>
  </si>
  <si>
    <t>HVAC can operate 24/7 as needed</t>
  </si>
  <si>
    <t>Infiltration</t>
  </si>
  <si>
    <t>Due to 365 operating schedule infiltration is constant</t>
  </si>
  <si>
    <t>Thermostats Setpoint</t>
  </si>
  <si>
    <t>F</t>
  </si>
  <si>
    <t>Cooling Setpoint 82 F</t>
  </si>
  <si>
    <t>Heating Sepoint 70 F
Cooling Setpoint 70 F
w/ 10 F Setback</t>
  </si>
  <si>
    <t>Heating Sepoint 60 F
Cooling Setpoint 60 F
w/o Setback</t>
  </si>
  <si>
    <t>Heating Sepoint 60 F
Cooling Setpoint 65 F
w/ 10 F Setback</t>
  </si>
  <si>
    <t>Heating Sepoint 70 F
Cooling Setpoint 75 F
w/ 5 F Setback</t>
  </si>
  <si>
    <t>Dehumidifying RH Setpoint</t>
  </si>
  <si>
    <t>%</t>
  </si>
  <si>
    <t>N/A</t>
  </si>
  <si>
    <t>Flower-Room Inputs and Assumptions: Side-by-Side Comparison</t>
  </si>
  <si>
    <t>Baseline = decoupled DX RTU + standalone dehumidifier (Pre-2022 prototype). Proposed = integrated DX HVAC/D with hot-gas reheat (2022+ prototype). Column F shows how each item would typically be treated in a normalized flower-room HVAC/D comparison. Highlighted rows indicate differences between models.</t>
  </si>
  <si>
    <t>Baseline - Decoupled for CASE</t>
  </si>
  <si>
    <t>Proposed - Integrated DX HVAC/D / 2022+</t>
  </si>
  <si>
    <t>Target treatment in normalized flower-room model</t>
  </si>
  <si>
    <t>Total flowering floor area across 3 rooms</t>
  </si>
  <si>
    <t>Held constant</t>
  </si>
  <si>
    <t>Total flowering area in the whole-facility prototype.</t>
  </si>
  <si>
    <t>Number of flower rooms</t>
  </si>
  <si>
    <t>Whole-facility prototype splits flowering into 3 rooms with staggered schedules.</t>
  </si>
  <si>
    <t>Representative flower room length</t>
  </si>
  <si>
    <t>Derived from total flowering dimension split across 3 rooms.</t>
  </si>
  <si>
    <t>Representative flower room width</t>
  </si>
  <si>
    <t>Representative single-room width.</t>
  </si>
  <si>
    <t>Representative flower room floor area</t>
  </si>
  <si>
    <t>Calculated single-room area used throughout this workbook.</t>
  </si>
  <si>
    <t>Flower room canopy-to-floor ratio</t>
  </si>
  <si>
    <t xml:space="preserve">Assumes a combiation of single and two-tier growing. </t>
  </si>
  <si>
    <t>Representative flower room canopy area</t>
  </si>
  <si>
    <t>Single-room canopy area for flowering.</t>
  </si>
  <si>
    <t>Flower room ceiling height</t>
  </si>
  <si>
    <t>Representative flower room volume</t>
  </si>
  <si>
    <t>Max irrigation rate</t>
  </si>
  <si>
    <t>gal/day/ft² canopy</t>
  </si>
  <si>
    <t>Per typical</t>
  </si>
  <si>
    <t>Indoor flowering modeled with no required outdoor air.</t>
  </si>
  <si>
    <t>Outdoor-air fraction of supply air</t>
  </si>
  <si>
    <t>Flower rooms are treated as sealed, 100% recirculated-air spaces.</t>
  </si>
  <si>
    <t>Recirculation mode</t>
  </si>
  <si>
    <t>100% recirculated air</t>
  </si>
  <si>
    <t>Applies to both scenarios.</t>
  </si>
  <si>
    <t>HVAC availability</t>
  </si>
  <si>
    <t>schedule</t>
  </si>
  <si>
    <t>24/7</t>
  </si>
  <si>
    <t>HVAC can operate continuously as needed.</t>
  </si>
  <si>
    <t>Envelope load significance</t>
  </si>
  <si>
    <t>Negligible for flower-room measure interpretation</t>
  </si>
  <si>
    <t>Flower-room loads are dominated by internal sensible and latent gains.</t>
  </si>
  <si>
    <t>Flower-room crop schedule staggering</t>
  </si>
  <si>
    <t>3 rooms staggered by 3 weeks</t>
  </si>
  <si>
    <t>Whole-facility prototype assumes staggered crop starts for continuous operation.</t>
  </si>
  <si>
    <t>Flowering lighting PPFD target</t>
  </si>
  <si>
    <t>Current workbook varies this by vintage; choose one common flowering lighting assumption for normalized HVAC/D runs.</t>
  </si>
  <si>
    <t>Flowering fixture efficacy</t>
  </si>
  <si>
    <t>Current workbook varies this by vintage; standardize if isolating HVAC/D savings.</t>
  </si>
  <si>
    <t>Calculated flowering lighting intensity</t>
  </si>
  <si>
    <t>W/ft² canopy</t>
  </si>
  <si>
    <t>Current workbook lighting intensity differs by vintage and should likely be standardized between cases.</t>
  </si>
  <si>
    <t xml:space="preserve">Btuh/ft² canopy </t>
  </si>
  <si>
    <t>Derived from canopy area × flowering lighting intensity.</t>
  </si>
  <si>
    <t>Equipment-tab minimum lighting fraction / max dimming setting</t>
  </si>
  <si>
    <t>Schedule-tab flowering lighting dimming profile</t>
  </si>
  <si>
    <t>Initial 60%; Early 80%; Mid 100%; Late 80%; Rotation 0%</t>
  </si>
  <si>
    <t>General interior lighting in flower room</t>
  </si>
  <si>
    <t>Vintage-related building-code difference, not an HVAC/D measure input.</t>
  </si>
  <si>
    <t>Applies to both cases.</t>
  </si>
  <si>
    <t>Peak latent-load input for flowering space.</t>
  </si>
  <si>
    <t>Plant-driven evaporative cooling offset applied to flowering room sensible load.</t>
  </si>
  <si>
    <t>Net Sensible (lights - plant_sens)</t>
  </si>
  <si>
    <t>Flower cycle stage durations</t>
  </si>
  <si>
    <t>days</t>
  </si>
  <si>
    <t>7 / 7 / 35 / 14 / 4</t>
  </si>
  <si>
    <t>Initial / Early / Mid / Late / Crop Rotation.</t>
  </si>
  <si>
    <t>Flower latent-load schedule</t>
  </si>
  <si>
    <t>Variable by hour and stage; see Flower Cycle Schedules sheet</t>
  </si>
  <si>
    <t>Latent load remains material during lights-off periods.</t>
  </si>
  <si>
    <t>Flower cooling setpoint schedule</t>
  </si>
  <si>
    <t>Cooling setpoint changes over the flower cycle.</t>
  </si>
  <si>
    <t>Flower RH setpoint schedule</t>
  </si>
  <si>
    <t>Dehumidification setpoint changes over the flower cycle.</t>
  </si>
  <si>
    <t>HVAC / dehumidification system architecture</t>
  </si>
  <si>
    <t>Heating / reheat source</t>
  </si>
  <si>
    <t>Electric Resistance</t>
  </si>
  <si>
    <t>Recovered Heat + Electric Resistance</t>
  </si>
  <si>
    <t>Intentional difference</t>
  </si>
  <si>
    <t>Heating and reheat strategy changes as part of the proposed integrated HVAC/D system.</t>
  </si>
  <si>
    <t>Cooling system type</t>
  </si>
  <si>
    <t>DX (RTU) 11.9 EER</t>
  </si>
  <si>
    <t xml:space="preserve">VAV 11.9 EER </t>
  </si>
  <si>
    <t>Baseline uses comfort-cooling RTU; proposed uses integrated VAV DX HVAC/D.</t>
  </si>
  <si>
    <t>Air distribution</t>
  </si>
  <si>
    <t>CAV</t>
  </si>
  <si>
    <t>VAV</t>
  </si>
  <si>
    <t>Air-distribution approach differs between cases.</t>
  </si>
  <si>
    <t>Separate standalone dehumidifiers</t>
  </si>
  <si>
    <t>Baseline uses standalone dehumidifiers; proposed integrates humidity control into the DX system.</t>
  </si>
  <si>
    <t>Integrated hot-gas reheat</t>
  </si>
  <si>
    <t>Hot-gas reheat is part of the proposed integrated system architecture.</t>
  </si>
  <si>
    <t>Cooling coil sizing basis</t>
  </si>
  <si>
    <t>Sensible</t>
  </si>
  <si>
    <t>Latent</t>
  </si>
  <si>
    <t>Baseline sizes on sensible load; proposed sizes on latent load.</t>
  </si>
  <si>
    <t>Central cooling capacity control method</t>
  </si>
  <si>
    <t>VT</t>
  </si>
  <si>
    <t>Listed as labeled in the source workbook.</t>
  </si>
  <si>
    <t>Compressor speeds</t>
  </si>
  <si>
    <t>Multi-speed DX coil detail is only present in the proposed case.</t>
  </si>
  <si>
    <t>Cooling coil and airside performance inputs</t>
  </si>
  <si>
    <t>Minimum supply air temperature</t>
  </si>
  <si>
    <t>°F</t>
  </si>
  <si>
    <t>Proposed system delivers colder supply air to increase latent capacity before reheat.</t>
  </si>
  <si>
    <t>Nominal cooling capacity</t>
  </si>
  <si>
    <t xml:space="preserve">Hard-sized, Intentional differece </t>
  </si>
  <si>
    <t>Rated capacity at AHRI conditions.  Operating capacity is determined by performance curves and operating conditions.  Hard-sizing based on capacity at design conditions. Higher capacity of integrated system reflects use for both cooling and dehumidification.</t>
  </si>
  <si>
    <t>Approximate airflow intensity</t>
  </si>
  <si>
    <t>cfm/ton</t>
  </si>
  <si>
    <t>Derived from airflow per unit capacity.</t>
  </si>
  <si>
    <t>Cooling Airflow Total (RTU baseline, Integrated Units)</t>
  </si>
  <si>
    <t>Proposed case moves more air based on lower cfm/ton, but higher AC capacity (tons).</t>
  </si>
  <si>
    <t>Fan Minimum Turndown Limit</t>
  </si>
  <si>
    <t>High-speed / full-load cooling COP</t>
  </si>
  <si>
    <t>COP</t>
  </si>
  <si>
    <t>Approximate full-load EER</t>
  </si>
  <si>
    <t>Btu/Wh</t>
  </si>
  <si>
    <t xml:space="preserve">Derived from high-speed COP. IEER is not an input to the model. </t>
  </si>
  <si>
    <t>High-speed / full-load sensible heat ratio at AHRI</t>
  </si>
  <si>
    <t>SHR</t>
  </si>
  <si>
    <t xml:space="preserve">Cooling coil does not provide significant dehumidification capacity at low temp/RH. Assumed 1.0 SHR for sizing purposes. </t>
  </si>
  <si>
    <t>Low-speed cooling COP</t>
  </si>
  <si>
    <t>Only applicable to the proposed multi-speed integrated DX coil.</t>
  </si>
  <si>
    <t>Low-speed sensible heat ratio</t>
  </si>
  <si>
    <t>Heating/reheat coil efficiency or heat-reclaim effectiveness</t>
  </si>
  <si>
    <t>-</t>
  </si>
  <si>
    <t>Baseline electric heat vs. proposed heat-reclaim effectiveness value.</t>
  </si>
  <si>
    <t>Cooling Fan Total Efficiency</t>
  </si>
  <si>
    <t>ACM for HVAC Uses 65%</t>
  </si>
  <si>
    <t>Cooling Fan Motor Efficiency</t>
  </si>
  <si>
    <t>Cooling Fan System Total Pressure</t>
  </si>
  <si>
    <t>inches</t>
  </si>
  <si>
    <t>Baseline standalone dehumidifier inputs</t>
  </si>
  <si>
    <t>Dehumidifier Capacity</t>
  </si>
  <si>
    <t>Applies to only decoupled baseline.</t>
  </si>
  <si>
    <t>Individual dehumdifier rated water removal</t>
  </si>
  <si>
    <t>Pints/day</t>
  </si>
  <si>
    <t xml:space="preserve">Total standalone dehumidifier rated water removal (37 x 710 pints/day) </t>
  </si>
  <si>
    <t>Applies only to the decoupled baseline.</t>
  </si>
  <si>
    <t>Standalone dehumidifier rated energy factor</t>
  </si>
  <si>
    <t>Rated performance at the dehumidifier rating point based on federal minimum efficiency. Actual modeled performance varies with entering condition.</t>
  </si>
  <si>
    <t>Standalone dehumidifier operating dry-bulb range</t>
  </si>
  <si>
    <t>50 to 90</t>
  </si>
  <si>
    <t>Operating range used in the baseline model.</t>
  </si>
  <si>
    <t>Water-removal performance curve</t>
  </si>
  <si>
    <t>Applied; see Dehu Curve Tables</t>
  </si>
  <si>
    <t>Capacity varies with entering dry-bulb and RH.</t>
  </si>
  <si>
    <t>Energy-factor performance curve</t>
  </si>
  <si>
    <t>Energy factor varies with entering dry-bulb and RH.</t>
  </si>
  <si>
    <t>Part-load fraction correlation curve</t>
  </si>
  <si>
    <t>Applied in baseline model</t>
  </si>
  <si>
    <t>Standalone dehumidifier part-load performance is represented in the baseline model.</t>
  </si>
  <si>
    <t>Performance away from rating point</t>
  </si>
  <si>
    <t>Capacity and EF degrade at cooler / drier conditions; see Dehu Curve Tables</t>
  </si>
  <si>
    <t>Important for late-flower or cooler-night conditions.</t>
  </si>
  <si>
    <t>Number of Units</t>
  </si>
  <si>
    <t>#</t>
  </si>
  <si>
    <t>Number of dehumidifiers only applies to decoupled</t>
  </si>
  <si>
    <t>Flower-Room Stage and Hourly Schedules (Current Workbook Assumptions)</t>
  </si>
  <si>
    <t xml:space="preserve">These schedules currently apply to the flowering rooms in the source workbook. They are shown here once because the same stage-based latent-load, cooling-setpoint, and RH-setpoint schedules are used for both scenarios. </t>
  </si>
  <si>
    <t>Stage summary (applies to both scenarios unless revised by the modeling team)</t>
  </si>
  <si>
    <t>Stage</t>
  </si>
  <si>
    <t>Duration (days)</t>
  </si>
  <si>
    <t>Lights-on dim fraction</t>
  </si>
  <si>
    <t>Night latent (% peak)</t>
  </si>
  <si>
    <t>Peak latent (% peak)</t>
  </si>
  <si>
    <t>Night cooling setpoint (°F)</t>
  </si>
  <si>
    <t>Day cooling setpoint (°F)</t>
  </si>
  <si>
    <t>Night RH setpoint (%)</t>
  </si>
  <si>
    <t>Day RH setpoint (%)</t>
  </si>
  <si>
    <t>Initial Stage</t>
  </si>
  <si>
    <t>Early Stage</t>
  </si>
  <si>
    <t>Mid Stage</t>
  </si>
  <si>
    <t>Late Stage</t>
  </si>
  <si>
    <t>Crop Rotation</t>
  </si>
  <si>
    <t>Hourly flowering lighting dimming schedule</t>
  </si>
  <si>
    <t>Stage / hour</t>
  </si>
  <si>
    <t>Hourly flowering latent-load schedule (% of peak latent load)</t>
  </si>
  <si>
    <t>Hourly flowering cooling setpoint schedule (°F)</t>
  </si>
  <si>
    <t>Initial &amp; Early</t>
  </si>
  <si>
    <t>Hourly flowering dehumidification setpoint schedule (%RH)</t>
  </si>
  <si>
    <t>Standalone Dehumidifier Performance Curves</t>
  </si>
  <si>
    <r>
      <rPr>
        <sz val="11"/>
        <color rgb="FF000000"/>
        <rFont val="Calibri"/>
        <family val="2"/>
      </rPr>
      <t xml:space="preserve">Quest 506 277V manufacturer data generated from </t>
    </r>
    <r>
      <rPr>
        <sz val="11"/>
        <color rgb="FF808080"/>
        <rFont val="Calibri"/>
        <family val="2"/>
      </rPr>
      <t>https://calculator.questclimate.com/</t>
    </r>
    <r>
      <rPr>
        <sz val="11"/>
        <color rgb="FF000000"/>
        <rFont val="Calibri"/>
        <family val="2"/>
      </rPr>
      <t>. 
Curves applied to the standalone dehumidifiers in the decoupled model, adjusted to federal minimum efficiency of 2.41 L/kWh. 
Biquadratic form: factor = c1 + c2·T + c3·T² + c4·RH + c5·RH² + c6·T·RH, with T = entering dry-bulb (°C) and RH = entering relative humidity (%). Both the water-removal and energy-factor curves are normalized to 1.0 at the rating point: 80°F (26.7°C) and 60% RH.  Regression analysis used to develop coefficients for EnergyPlus performance curves.</t>
    </r>
  </si>
  <si>
    <t>Quest 506 (277V) performance data</t>
  </si>
  <si>
    <t>Entering DB (°F)</t>
  </si>
  <si>
    <t>Entering DB (°C)</t>
  </si>
  <si>
    <t>Entering RH (%)</t>
  </si>
  <si>
    <t>Water removal (lb/hr)</t>
  </si>
  <si>
    <t>Efficiency (pints/kWh)</t>
  </si>
  <si>
    <t>WR normalized</t>
  </si>
  <si>
    <t>EF normalized</t>
  </si>
  <si>
    <t>Energy Factor (EF) and Water Removal (WR) curves</t>
  </si>
  <si>
    <t>Coefficient</t>
  </si>
  <si>
    <t>EnergyPlus default — Water Removal</t>
  </si>
  <si>
    <t>EnergyPlus default — Energy Factor</t>
  </si>
  <si>
    <t>Quest 506 fit — Water Removal</t>
  </si>
  <si>
    <t>Quest 506 fit — Energy Factor</t>
  </si>
  <si>
    <t>c1  (constant)</t>
  </si>
  <si>
    <t>c2  (T)</t>
  </si>
  <si>
    <t>c3  (T²)</t>
  </si>
  <si>
    <t>c4  (RH)</t>
  </si>
  <si>
    <t>c5  (RH²)</t>
  </si>
  <si>
    <t>c6  (T·RH)</t>
  </si>
  <si>
    <t>Min T (°C)</t>
  </si>
  <si>
    <t>Max T (°C)</t>
  </si>
  <si>
    <t>Min RH (%)</t>
  </si>
  <si>
    <t>Max RH (%)</t>
  </si>
  <si>
    <t>Part Load Fraction (PLF) curve</t>
  </si>
  <si>
    <t>EnergyPlus default</t>
  </si>
  <si>
    <t xml:space="preserve">Quest 506 Single Stage </t>
  </si>
  <si>
    <t>Curve:Cubic: PLF = 0.95 + 0.05·PLR</t>
  </si>
  <si>
    <t>Curve:Cubic: PLF = 0.75 + 0.25·PLR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</si>
</sst>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
    <numFmt numFmtId="167" formatCode="0.0000"/>
  </numFmts>
  <fonts count="16">
    <font>
      <sz val="11"/>
      <color theme="1"/>
      <name val="Calibri"/>
      <family val="2"/>
      <scheme val="minor"/>
    </font>
    <font>
      <b/>
      <sz val="15"/>
      <color rgb="FFFFFFFF"/>
      <name val="Calibri"/>
      <family val="2"/>
    </font>
    <font>
      <sz val="11"/>
      <name val="Calibri"/>
      <family val="2"/>
    </font>
    <font>
      <b/>
      <sz val="11"/>
      <color rgb="FF000000"/>
      <name val="Calibri"/>
      <family val="2"/>
    </font>
    <font>
      <b/>
      <sz val="11"/>
      <color rgb="FFFFFFFF"/>
      <name val="Calibri"/>
      <family val="2"/>
    </font>
    <font>
      <sz val="11"/>
      <color rgb="FF000000"/>
      <name val="Calibri"/>
      <family val="2"/>
    </font>
    <font>
      <sz val="11"/>
      <color rgb="FF008000"/>
      <name val="Calibri"/>
      <family val="2"/>
    </font>
    <font>
      <sz val="11"/>
      <color rgb="FF666666"/>
      <name val="Calibri"/>
      <family val="2"/>
    </font>
    <font>
      <sz val="11"/>
      <color theme="1"/>
      <name val="Calibri"/>
      <family val="2"/>
      <scheme val="minor"/>
    </font>
    <font>
      <sz val="11"/>
      <color theme="1" tint="0.499984740745262"/>
      <name val="Calibri"/>
      <family val="2"/>
    </font>
    <font>
      <sz val="11"/>
      <color rgb="FF00B050"/>
      <name val="Calibri"/>
      <family val="2"/>
    </font>
    <font>
      <sz val="11"/>
      <color theme="1" tint="0.249977111117893"/>
      <name val="Calibri"/>
      <family val="2"/>
      <scheme val="minor"/>
    </font>
    <font>
      <sz val="11"/>
      <color theme="1" tint="0.249977111117893"/>
      <name val="Calibri"/>
      <family val="2"/>
    </font>
    <font>
      <sz val="11"/>
      <color theme="1" tint="0.249977111117893"/>
      <name val="Calibri (Body)"/>
    </font>
    <font>
      <sz val="11"/>
      <color rgb="FF808080"/>
      <name val="Calibri"/>
      <family val="2"/>
    </font>
    <font>
      <b/>
      <sz val="11"/>
      <color theme="1"/>
      <name val="Calibri"/>
      <family val="2"/>
      <scheme val="minor"/>
    </font>
  </fonts>
  <fills count="6">
    <fill>
      <patternFill patternType="none"/>
    </fill>
    <fill>
      <patternFill patternType="gray125"/>
    </fill>
    <fill>
      <patternFill patternType="solid">
        <fgColor rgb="FF1F4E78"/>
      </patternFill>
    </fill>
    <fill>
      <patternFill patternType="solid">
        <fgColor rgb="FFD9EAF7"/>
      </patternFill>
    </fill>
    <fill>
      <patternFill patternType="solid">
        <fgColor theme="0"/>
        <bgColor indexed="64"/>
      </patternFill>
    </fill>
    <fill>
      <patternFill patternType="solid">
        <fgColor theme="9" tint="0.79998168889431442"/>
        <bgColor indexed="64"/>
      </patternFill>
    </fill>
  </fills>
  <borders count="6">
    <border>
      <left/>
      <right/>
      <top/>
      <bottom/>
      <diagonal/>
    </border>
    <border>
      <left/>
      <right/>
      <top style="medium">
        <color rgb="FF1F4E78"/>
      </top>
      <bottom style="medium">
        <color rgb="FF1F4E78"/>
      </bottom>
      <diagonal/>
    </border>
    <border>
      <left/>
      <right/>
      <top/>
      <bottom style="thin">
        <color rgb="FFC9C9C9"/>
      </bottom>
      <diagonal/>
    </border>
    <border>
      <left/>
      <right/>
      <top style="medium">
        <color rgb="FF1F4E78"/>
      </top>
      <bottom style="thin">
        <color rgb="FFC9C9C9"/>
      </bottom>
      <diagonal/>
    </border>
    <border>
      <left/>
      <right/>
      <top/>
      <bottom style="medium">
        <color rgb="FF1F4E78"/>
      </bottom>
      <diagonal/>
    </border>
    <border>
      <left style="thin">
        <color rgb="FFBFBFBF"/>
      </left>
      <right style="thin">
        <color rgb="FFBFBFBF"/>
      </right>
      <top style="thin">
        <color rgb="FFBFBFBF"/>
      </top>
      <bottom style="thin">
        <color rgb="FFBFBFBF"/>
      </bottom>
      <diagonal/>
    </border>
  </borders>
  <cellStyleXfs count="3">
    <xf numFmtId="0" fontId="0" fillId="0" borderId="0"/>
    <xf numFmtId="0" fontId="8" fillId="0" borderId="0"/>
    <xf numFmtId="9" fontId="8" fillId="0" borderId="0" applyFont="0" applyFill="0" applyBorder="0" applyAlignment="0" applyProtection="0"/>
  </cellStyleXfs>
  <cellXfs count="70">
    <xf numFmtId="0" fontId="0" fillId="0" borderId="0" xfId="0"/>
    <xf numFmtId="0" fontId="8" fillId="0" borderId="0" xfId="1"/>
    <xf numFmtId="0" fontId="4" fillId="2" borderId="1" xfId="1" applyFont="1" applyFill="1" applyBorder="1" applyAlignment="1">
      <alignment horizontal="center" vertical="center" wrapText="1"/>
    </xf>
    <xf numFmtId="0" fontId="8" fillId="0" borderId="2" xfId="1" applyBorder="1" applyAlignment="1">
      <alignment vertical="top" wrapText="1"/>
    </xf>
    <xf numFmtId="0" fontId="5" fillId="0" borderId="2" xfId="1" applyFont="1" applyBorder="1" applyAlignment="1">
      <alignment vertical="top" wrapText="1"/>
    </xf>
    <xf numFmtId="0" fontId="7" fillId="0" borderId="2" xfId="1" applyFont="1" applyBorder="1" applyAlignment="1">
      <alignment vertical="top" wrapText="1"/>
    </xf>
    <xf numFmtId="0" fontId="6" fillId="0" borderId="2" xfId="1" applyFont="1" applyBorder="1" applyAlignment="1">
      <alignment horizontal="center" vertical="top" wrapText="1"/>
    </xf>
    <xf numFmtId="9" fontId="6" fillId="0" borderId="2" xfId="1" applyNumberFormat="1" applyFont="1" applyBorder="1" applyAlignment="1">
      <alignment horizontal="center" vertical="top" wrapText="1"/>
    </xf>
    <xf numFmtId="3" fontId="6" fillId="0" borderId="2" xfId="1" applyNumberFormat="1" applyFont="1" applyBorder="1" applyAlignment="1">
      <alignment horizontal="center" vertical="top" wrapText="1"/>
    </xf>
    <xf numFmtId="2" fontId="6" fillId="0" borderId="2" xfId="1" applyNumberFormat="1" applyFont="1" applyBorder="1" applyAlignment="1">
      <alignment horizontal="center" vertical="top" wrapText="1"/>
    </xf>
    <xf numFmtId="164" fontId="6" fillId="0" borderId="2" xfId="1" applyNumberFormat="1" applyFont="1" applyBorder="1" applyAlignment="1">
      <alignment horizontal="center" vertical="top" wrapText="1"/>
    </xf>
    <xf numFmtId="0" fontId="8" fillId="0" borderId="0" xfId="1" applyAlignment="1">
      <alignment horizontal="center"/>
    </xf>
    <xf numFmtId="0" fontId="8" fillId="0" borderId="2" xfId="1" applyBorder="1" applyAlignment="1">
      <alignment horizontal="center" vertical="center" wrapText="1"/>
    </xf>
    <xf numFmtId="9" fontId="8" fillId="0" borderId="2" xfId="1" applyNumberFormat="1" applyBorder="1" applyAlignment="1">
      <alignment horizontal="center" vertical="center" wrapText="1"/>
    </xf>
    <xf numFmtId="1" fontId="8" fillId="0" borderId="2" xfId="1" applyNumberFormat="1" applyBorder="1" applyAlignment="1">
      <alignment horizontal="center" vertical="center" wrapText="1"/>
    </xf>
    <xf numFmtId="0" fontId="6" fillId="0" borderId="2" xfId="1" applyFont="1" applyBorder="1"/>
    <xf numFmtId="9" fontId="6" fillId="0" borderId="2" xfId="1" applyNumberFormat="1" applyFont="1" applyBorder="1" applyAlignment="1">
      <alignment horizontal="center"/>
    </xf>
    <xf numFmtId="1" fontId="6" fillId="0" borderId="2" xfId="1" applyNumberFormat="1" applyFont="1" applyBorder="1" applyAlignment="1">
      <alignment horizontal="center"/>
    </xf>
    <xf numFmtId="166" fontId="6" fillId="0" borderId="2" xfId="1" applyNumberFormat="1" applyFont="1" applyBorder="1" applyAlignment="1">
      <alignment horizontal="center" vertical="top" wrapText="1"/>
    </xf>
    <xf numFmtId="1" fontId="6" fillId="0" borderId="2" xfId="1" applyNumberFormat="1" applyFont="1" applyBorder="1" applyAlignment="1">
      <alignment horizontal="center" vertical="top" wrapText="1"/>
    </xf>
    <xf numFmtId="0" fontId="4" fillId="2" borderId="5" xfId="0" applyFont="1" applyFill="1" applyBorder="1" applyAlignment="1">
      <alignment horizontal="center" vertical="center" wrapText="1"/>
    </xf>
    <xf numFmtId="0" fontId="10" fillId="0" borderId="0" xfId="0" applyFont="1" applyAlignment="1">
      <alignment horizontal="center" vertical="top" wrapText="1"/>
    </xf>
    <xf numFmtId="0" fontId="9" fillId="0" borderId="0" xfId="0" applyFont="1" applyAlignment="1">
      <alignment vertical="top" wrapText="1"/>
    </xf>
    <xf numFmtId="0" fontId="8" fillId="0" borderId="2" xfId="1" applyBorder="1" applyAlignment="1">
      <alignment horizontal="center" vertical="top" wrapText="1"/>
    </xf>
    <xf numFmtId="1" fontId="6" fillId="0" borderId="2" xfId="2" applyNumberFormat="1" applyFont="1" applyBorder="1" applyAlignment="1">
      <alignment horizontal="center" vertical="top" wrapText="1"/>
    </xf>
    <xf numFmtId="165" fontId="6" fillId="0" borderId="2" xfId="1" applyNumberFormat="1" applyFont="1" applyBorder="1" applyAlignment="1">
      <alignment horizontal="center" vertical="top" wrapText="1"/>
    </xf>
    <xf numFmtId="4" fontId="6" fillId="0" borderId="2" xfId="1" applyNumberFormat="1" applyFont="1" applyBorder="1" applyAlignment="1">
      <alignment horizontal="center" vertical="top" wrapText="1"/>
    </xf>
    <xf numFmtId="167" fontId="6" fillId="0" borderId="2" xfId="1" applyNumberFormat="1" applyFont="1" applyBorder="1" applyAlignment="1">
      <alignment horizontal="center" vertical="top" wrapText="1"/>
    </xf>
    <xf numFmtId="0" fontId="8" fillId="0" borderId="2" xfId="1" applyBorder="1"/>
    <xf numFmtId="0" fontId="8" fillId="0" borderId="2" xfId="1" applyBorder="1" applyAlignment="1">
      <alignment vertical="top"/>
    </xf>
    <xf numFmtId="0" fontId="5" fillId="0" borderId="0" xfId="0" applyFont="1" applyAlignment="1">
      <alignment vertical="top" wrapText="1"/>
    </xf>
    <xf numFmtId="0" fontId="5" fillId="0" borderId="0" xfId="0" applyFont="1" applyAlignment="1">
      <alignment horizontal="center" vertical="top" wrapText="1"/>
    </xf>
    <xf numFmtId="0" fontId="5" fillId="0" borderId="0" xfId="0" applyFont="1"/>
    <xf numFmtId="0" fontId="11" fillId="0" borderId="2" xfId="1" applyFont="1" applyBorder="1" applyAlignment="1">
      <alignment vertical="top" wrapText="1"/>
    </xf>
    <xf numFmtId="0" fontId="12" fillId="0" borderId="2" xfId="1" applyFont="1" applyBorder="1" applyAlignment="1">
      <alignment vertical="top" wrapText="1"/>
    </xf>
    <xf numFmtId="0" fontId="13" fillId="0" borderId="2" xfId="1" applyFont="1" applyBorder="1" applyAlignment="1">
      <alignment vertical="top" wrapText="1"/>
    </xf>
    <xf numFmtId="0" fontId="13" fillId="0" borderId="0" xfId="1" applyFont="1"/>
    <xf numFmtId="0" fontId="8" fillId="0" borderId="0" xfId="1" applyAlignment="1">
      <alignment horizontal="center" wrapText="1"/>
    </xf>
    <xf numFmtId="4" fontId="6" fillId="4" borderId="2" xfId="1" applyNumberFormat="1" applyFont="1" applyFill="1" applyBorder="1" applyAlignment="1">
      <alignment horizontal="center" vertical="top" wrapText="1"/>
    </xf>
    <xf numFmtId="0" fontId="13" fillId="4" borderId="2" xfId="1" applyFont="1" applyFill="1" applyBorder="1" applyAlignment="1">
      <alignment vertical="top" wrapText="1"/>
    </xf>
    <xf numFmtId="0" fontId="12" fillId="4" borderId="2" xfId="1" applyFont="1" applyFill="1" applyBorder="1" applyAlignment="1">
      <alignment vertical="top" wrapText="1"/>
    </xf>
    <xf numFmtId="0" fontId="6" fillId="4" borderId="2" xfId="1" applyFont="1" applyFill="1" applyBorder="1" applyAlignment="1">
      <alignment horizontal="center" vertical="top" wrapText="1"/>
    </xf>
    <xf numFmtId="0" fontId="7" fillId="4" borderId="2" xfId="1" applyFont="1" applyFill="1" applyBorder="1" applyAlignment="1">
      <alignment vertical="top" wrapText="1"/>
    </xf>
    <xf numFmtId="0" fontId="0" fillId="0" borderId="0" xfId="1" applyFont="1"/>
    <xf numFmtId="0" fontId="0" fillId="0" borderId="0" xfId="1" applyFont="1" applyAlignment="1">
      <alignment horizontal="center" wrapText="1"/>
    </xf>
    <xf numFmtId="9" fontId="6" fillId="0" borderId="2" xfId="2" applyFont="1" applyFill="1" applyBorder="1" applyAlignment="1">
      <alignment horizontal="center" vertical="top" wrapText="1"/>
    </xf>
    <xf numFmtId="0" fontId="0" fillId="0" borderId="0" xfId="0" applyAlignment="1">
      <alignment vertical="center"/>
    </xf>
    <xf numFmtId="0" fontId="0" fillId="5" borderId="0" xfId="0" applyFill="1" applyAlignment="1">
      <alignment vertical="center"/>
    </xf>
    <xf numFmtId="0" fontId="15" fillId="5" borderId="0" xfId="0" applyFont="1" applyFill="1" applyAlignment="1">
      <alignment vertical="center"/>
    </xf>
    <xf numFmtId="0" fontId="1" fillId="2" borderId="0" xfId="0" applyFont="1" applyFill="1" applyAlignment="1">
      <alignment horizontal="center" vertical="center" wrapText="1"/>
    </xf>
    <xf numFmtId="0" fontId="0" fillId="0" borderId="2" xfId="0" applyBorder="1" applyAlignment="1">
      <alignment wrapText="1"/>
    </xf>
    <xf numFmtId="0" fontId="2" fillId="0" borderId="0" xfId="0" applyFont="1" applyAlignment="1">
      <alignment vertical="top" wrapText="1"/>
    </xf>
    <xf numFmtId="0" fontId="3" fillId="3" borderId="3" xfId="0" applyFont="1" applyFill="1" applyBorder="1" applyAlignment="1">
      <alignment horizontal="left" vertical="center"/>
    </xf>
    <xf numFmtId="0" fontId="0" fillId="5" borderId="0" xfId="0" applyFill="1" applyAlignment="1">
      <alignment vertical="top" wrapText="1"/>
    </xf>
    <xf numFmtId="0" fontId="3" fillId="3" borderId="0" xfId="0" applyFont="1" applyFill="1" applyAlignment="1">
      <alignment vertical="center"/>
    </xf>
    <xf numFmtId="0" fontId="8" fillId="0" borderId="0" xfId="1" applyAlignment="1">
      <alignment horizontal="center"/>
    </xf>
    <xf numFmtId="0" fontId="1" fillId="2" borderId="0" xfId="1" applyFont="1" applyFill="1" applyAlignment="1">
      <alignment horizontal="center" vertical="center" wrapText="1"/>
    </xf>
    <xf numFmtId="0" fontId="3" fillId="3" borderId="3" xfId="1" applyFont="1" applyFill="1" applyBorder="1" applyAlignment="1">
      <alignment horizontal="left" vertical="center"/>
    </xf>
    <xf numFmtId="0" fontId="5" fillId="0" borderId="4" xfId="1" applyFont="1" applyBorder="1" applyAlignment="1">
      <alignment vertical="top" wrapText="1"/>
    </xf>
    <xf numFmtId="0" fontId="8" fillId="0" borderId="4" xfId="1" applyBorder="1" applyAlignment="1">
      <alignment vertical="top" wrapText="1"/>
    </xf>
    <xf numFmtId="0" fontId="0" fillId="0" borderId="4" xfId="1" applyFont="1" applyBorder="1" applyAlignment="1">
      <alignment vertical="top" wrapText="1"/>
    </xf>
    <xf numFmtId="0" fontId="8" fillId="0" borderId="0" xfId="1" applyAlignment="1">
      <alignment vertical="top" wrapText="1"/>
    </xf>
    <xf numFmtId="0" fontId="1" fillId="2" borderId="0" xfId="0" applyFont="1" applyFill="1" applyAlignment="1">
      <alignment horizontal="center" vertical="top" wrapText="1"/>
    </xf>
    <xf numFmtId="0" fontId="0" fillId="0" borderId="0" xfId="0" applyAlignment="1">
      <alignment horizontal="center"/>
    </xf>
    <xf numFmtId="0" fontId="5" fillId="0" borderId="0" xfId="0" applyFont="1" applyAlignment="1">
      <alignment vertical="top" wrapText="1"/>
    </xf>
    <xf numFmtId="0" fontId="0" fillId="0" borderId="0" xfId="0" applyAlignment="1"/>
    <xf numFmtId="0" fontId="0" fillId="0" borderId="3" xfId="0" applyBorder="1" applyAlignment="1"/>
    <xf numFmtId="0" fontId="0" fillId="0" borderId="2" xfId="0" applyBorder="1" applyAlignment="1"/>
    <xf numFmtId="0" fontId="8" fillId="0" borderId="0" xfId="1" applyAlignment="1"/>
    <xf numFmtId="0" fontId="0" fillId="0" borderId="4" xfId="0" applyBorder="1" applyAlignment="1"/>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43180</xdr:colOff>
      <xdr:row>1</xdr:row>
      <xdr:rowOff>50800</xdr:rowOff>
    </xdr:from>
    <xdr:to>
      <xdr:col>14</xdr:col>
      <xdr:colOff>2540</xdr:colOff>
      <xdr:row>20</xdr:row>
      <xdr:rowOff>15240</xdr:rowOff>
    </xdr:to>
    <xdr:sp macro="" textlink="">
      <xdr:nvSpPr>
        <xdr:cNvPr id="2" name="TextBox 1">
          <a:extLst>
            <a:ext uri="{FF2B5EF4-FFF2-40B4-BE49-F238E27FC236}">
              <a16:creationId xmlns:a16="http://schemas.microsoft.com/office/drawing/2014/main" id="{C69019F5-075B-0245-B6CF-7BC8A02D9311}"/>
            </a:ext>
          </a:extLst>
        </xdr:cNvPr>
        <xdr:cNvSpPr txBox="1"/>
      </xdr:nvSpPr>
      <xdr:spPr>
        <a:xfrm>
          <a:off x="43180" y="241300"/>
          <a:ext cx="12227560" cy="358394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rtl="0" fontAlgn="base"/>
          <a:r>
            <a:rPr lang="en-US" sz="1200" b="1" i="0" u="none" strike="noStrike">
              <a:solidFill>
                <a:schemeClr val="dk1"/>
              </a:solidFill>
              <a:effectLst/>
              <a:latin typeface="+mn-lt"/>
              <a:ea typeface="+mn-ea"/>
              <a:cs typeface="+mn-cs"/>
            </a:rPr>
            <a:t>Introduction</a:t>
          </a:r>
        </a:p>
        <a:p>
          <a:pPr rtl="0" fontAlgn="base"/>
          <a:r>
            <a:rPr lang="en-US" sz="1200" b="0" i="0" u="none" strike="noStrike">
              <a:solidFill>
                <a:schemeClr val="dk1"/>
              </a:solidFill>
              <a:effectLst/>
              <a:latin typeface="+mn-lt"/>
              <a:ea typeface="+mn-ea"/>
              <a:cs typeface="+mn-cs"/>
            </a:rPr>
            <a:t>The information in the tabs of this spreadsheet describes</a:t>
          </a:r>
          <a:r>
            <a:rPr lang="en-US" sz="1200" b="0" i="0" u="none" strike="noStrike" baseline="0">
              <a:solidFill>
                <a:schemeClr val="dk1"/>
              </a:solidFill>
              <a:effectLst/>
              <a:latin typeface="+mn-lt"/>
              <a:ea typeface="+mn-ea"/>
              <a:cs typeface="+mn-cs"/>
            </a:rPr>
            <a:t> </a:t>
          </a:r>
          <a:r>
            <a:rPr lang="en-US" sz="1200" b="0" i="0" u="none" strike="noStrike">
              <a:solidFill>
                <a:schemeClr val="dk1"/>
              </a:solidFill>
              <a:effectLst/>
              <a:latin typeface="+mn-lt"/>
              <a:ea typeface="+mn-ea"/>
              <a:cs typeface="+mn-cs"/>
            </a:rPr>
            <a:t>a baseline and proposed design building energy model prototype for Indoor Controlled Environment Horticulture facilities with high lighting intensities, such as indoor cannabis farms. </a:t>
          </a:r>
        </a:p>
        <a:p>
          <a:pPr rtl="0" fontAlgn="base"/>
          <a:endParaRPr lang="en-US" sz="1200" b="0" i="0" u="none" strike="noStrike">
            <a:solidFill>
              <a:schemeClr val="dk1"/>
            </a:solidFill>
            <a:effectLst/>
            <a:latin typeface="+mn-lt"/>
            <a:ea typeface="+mn-ea"/>
            <a:cs typeface="+mn-cs"/>
          </a:endParaRPr>
        </a:p>
        <a:p>
          <a:pPr rtl="0" fontAlgn="base"/>
          <a:r>
            <a:rPr lang="en-US" sz="1200" b="0" i="0" u="none" strike="noStrike">
              <a:solidFill>
                <a:schemeClr val="dk1"/>
              </a:solidFill>
              <a:effectLst/>
              <a:latin typeface="+mn-lt"/>
              <a:ea typeface="+mn-ea"/>
              <a:cs typeface="+mn-cs"/>
            </a:rPr>
            <a:t>The prototypes are only</a:t>
          </a:r>
          <a:r>
            <a:rPr lang="en-US" sz="1200" b="0" i="0" u="none" strike="noStrike" baseline="0">
              <a:solidFill>
                <a:schemeClr val="dk1"/>
              </a:solidFill>
              <a:effectLst/>
              <a:latin typeface="+mn-lt"/>
              <a:ea typeface="+mn-ea"/>
              <a:cs typeface="+mn-cs"/>
            </a:rPr>
            <a:t> intended to represent </a:t>
          </a:r>
          <a:r>
            <a:rPr lang="en-US" sz="1200" b="0" i="0" u="none" strike="noStrike">
              <a:solidFill>
                <a:schemeClr val="dk1"/>
              </a:solidFill>
              <a:effectLst/>
              <a:latin typeface="+mn-lt"/>
              <a:ea typeface="+mn-ea"/>
              <a:cs typeface="+mn-cs"/>
            </a:rPr>
            <a:t>Indoor CEH Buildings (those with &lt;50% skylight ratio) that have at least one room with lighting power density</a:t>
          </a:r>
          <a:r>
            <a:rPr lang="en-US" sz="1200" b="0" i="0" u="none" strike="noStrike" baseline="0">
              <a:solidFill>
                <a:schemeClr val="dk1"/>
              </a:solidFill>
              <a:effectLst/>
              <a:latin typeface="+mn-lt"/>
              <a:ea typeface="+mn-ea"/>
              <a:cs typeface="+mn-cs"/>
            </a:rPr>
            <a:t> above 30W per canopy square foot.</a:t>
          </a:r>
          <a:endParaRPr lang="en-US" sz="1200" b="0" i="0" u="none" strike="noStrike">
            <a:solidFill>
              <a:schemeClr val="dk1"/>
            </a:solidFill>
            <a:effectLst/>
            <a:latin typeface="+mn-lt"/>
            <a:ea typeface="+mn-ea"/>
            <a:cs typeface="+mn-cs"/>
          </a:endParaRPr>
        </a:p>
        <a:p>
          <a:pPr rtl="0" fontAlgn="base"/>
          <a:endParaRPr lang="en-US" sz="1200" b="0" i="0" u="none" strike="noStrike">
            <a:solidFill>
              <a:schemeClr val="dk1"/>
            </a:solidFill>
            <a:effectLst/>
            <a:latin typeface="+mn-lt"/>
            <a:ea typeface="+mn-ea"/>
            <a:cs typeface="+mn-cs"/>
          </a:endParaRPr>
        </a:p>
        <a:p>
          <a:pPr rtl="0" fontAlgn="base"/>
          <a:r>
            <a:rPr lang="en-US" sz="1200" b="0" i="0" u="none" strike="noStrike">
              <a:solidFill>
                <a:schemeClr val="dk1"/>
              </a:solidFill>
              <a:effectLst/>
              <a:latin typeface="+mn-lt"/>
              <a:ea typeface="+mn-ea"/>
              <a:cs typeface="+mn-cs"/>
            </a:rPr>
            <a:t>The impact of proposed code change measures was evaluated in energy models of these prototype buildings, and statewide impacts of measures are estimated based on the statewide distribution of each building type by climate zone. These prototypes include general building characteristics, such as layouts and zones, and building envelope and space-type specific characteristics, such as HVAC system, ventilation, lighting intensity, lighting schedules, occupancy schedules, plant transpiration schedules, temperature setpoint schedules, and humidity setpoint schedules. </a:t>
          </a:r>
        </a:p>
        <a:p>
          <a:pPr rtl="0" fontAlgn="base"/>
          <a:r>
            <a:rPr lang="en-US" sz="1200" b="0" i="0" u="none" strike="noStrike">
              <a:solidFill>
                <a:schemeClr val="dk1"/>
              </a:solidFill>
              <a:effectLst/>
              <a:latin typeface="+mn-lt"/>
              <a:ea typeface="+mn-ea"/>
              <a:cs typeface="+mn-cs"/>
            </a:rPr>
            <a:t>  </a:t>
          </a:r>
        </a:p>
        <a:p>
          <a:pPr rtl="0" fontAlgn="base"/>
          <a:r>
            <a:rPr lang="en-US" sz="1200" b="1" i="0" u="none" strike="noStrike">
              <a:solidFill>
                <a:schemeClr val="dk1"/>
              </a:solidFill>
              <a:effectLst/>
              <a:latin typeface="+mn-lt"/>
              <a:ea typeface="+mn-ea"/>
              <a:cs typeface="+mn-cs"/>
            </a:rPr>
            <a:t>Indoor CEH Building Prototype</a:t>
          </a:r>
        </a:p>
        <a:p>
          <a:pPr rtl="0" fontAlgn="base"/>
          <a:r>
            <a:rPr lang="en-US" sz="1200" b="0" i="0" u="none" strike="noStrike">
              <a:solidFill>
                <a:schemeClr val="dk1"/>
              </a:solidFill>
              <a:effectLst/>
              <a:latin typeface="+mn-lt"/>
              <a:ea typeface="+mn-ea"/>
              <a:cs typeface="+mn-cs"/>
            </a:rPr>
            <a:t>The Indoor CEH building prototypes</a:t>
          </a:r>
          <a:r>
            <a:rPr lang="en-US" sz="1200" b="0" i="0" u="none" strike="noStrike" baseline="0">
              <a:solidFill>
                <a:schemeClr val="dk1"/>
              </a:solidFill>
              <a:effectLst/>
              <a:latin typeface="+mn-lt"/>
              <a:ea typeface="+mn-ea"/>
              <a:cs typeface="+mn-cs"/>
            </a:rPr>
            <a:t> include </a:t>
          </a:r>
          <a:r>
            <a:rPr lang="en-US" sz="1200" b="0" i="0" u="none" strike="noStrike">
              <a:solidFill>
                <a:schemeClr val="dk1"/>
              </a:solidFill>
              <a:effectLst/>
              <a:latin typeface="+mn-lt"/>
              <a:ea typeface="+mn-ea"/>
              <a:cs typeface="+mn-cs"/>
            </a:rPr>
            <a:t>horticulture-specific space types commonly found in high-lighting intensity indoor farms. These new space types include cloning/vegetative, and flowering rooms for different stages of plant growth, as well as a plant drying room and a processing room for trimming, packaging, and other processing.  Aside</a:t>
          </a:r>
          <a:r>
            <a:rPr lang="en-US" sz="1200" b="0" i="0" u="none" strike="noStrike" baseline="0">
              <a:solidFill>
                <a:schemeClr val="dk1"/>
              </a:solidFill>
              <a:effectLst/>
              <a:latin typeface="+mn-lt"/>
              <a:ea typeface="+mn-ea"/>
              <a:cs typeface="+mn-cs"/>
            </a:rPr>
            <a:t> from the HVAC/D systems in the flower rooms, all other inputs were held constant between baseline and proposed design, as noted in the Flower Rooms tab. </a:t>
          </a:r>
          <a:r>
            <a:rPr lang="en-US" sz="1200" b="0" i="0" u="none" strike="noStrike">
              <a:solidFill>
                <a:schemeClr val="dk1"/>
              </a:solidFill>
              <a:effectLst/>
              <a:latin typeface="+mn-lt"/>
              <a:ea typeface="+mn-ea"/>
              <a:cs typeface="+mn-cs"/>
            </a:rPr>
            <a:t> </a:t>
          </a:r>
        </a:p>
        <a:p>
          <a:pPr rtl="0" fontAlgn="base"/>
          <a:endParaRPr lang="en-US" sz="1200" b="0" i="0" u="none" strike="noStrike">
            <a:solidFill>
              <a:schemeClr val="dk1"/>
            </a:solidFill>
            <a:effectLst/>
            <a:latin typeface="+mn-lt"/>
            <a:ea typeface="+mn-ea"/>
            <a:cs typeface="+mn-cs"/>
          </a:endParaRPr>
        </a:p>
        <a:p>
          <a:pPr rtl="0" fontAlgn="base"/>
          <a:endParaRPr lang="en-US" sz="1200" b="0" i="0" u="none" strike="noStrike">
            <a:solidFill>
              <a:schemeClr val="dk1"/>
            </a:solidFill>
            <a:effectLst/>
            <a:latin typeface="+mn-lt"/>
            <a:ea typeface="+mn-ea"/>
            <a:cs typeface="+mn-cs"/>
          </a:endParaRPr>
        </a:p>
        <a:p>
          <a:endParaRPr lang="en-US" sz="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941917</xdr:colOff>
      <xdr:row>12</xdr:row>
      <xdr:rowOff>100542</xdr:rowOff>
    </xdr:from>
    <xdr:to>
      <xdr:col>3</xdr:col>
      <xdr:colOff>2585720</xdr:colOff>
      <xdr:row>27</xdr:row>
      <xdr:rowOff>155238</xdr:rowOff>
    </xdr:to>
    <xdr:pic>
      <xdr:nvPicPr>
        <xdr:cNvPr id="2" name="Picture 1">
          <a:extLst>
            <a:ext uri="{FF2B5EF4-FFF2-40B4-BE49-F238E27FC236}">
              <a16:creationId xmlns:a16="http://schemas.microsoft.com/office/drawing/2014/main" id="{FC53F579-7B34-458C-8381-9E5BC26B6FE7}"/>
            </a:ext>
          </a:extLst>
        </xdr:cNvPr>
        <xdr:cNvPicPr>
          <a:picLocks noChangeAspect="1"/>
        </xdr:cNvPicPr>
      </xdr:nvPicPr>
      <xdr:blipFill>
        <a:blip xmlns:r="http://schemas.openxmlformats.org/officeDocument/2006/relationships" r:embed="rId1"/>
        <a:stretch>
          <a:fillRect/>
        </a:stretch>
      </xdr:blipFill>
      <xdr:spPr>
        <a:xfrm>
          <a:off x="941917" y="2291292"/>
          <a:ext cx="7104803" cy="30021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783771</xdr:colOff>
      <xdr:row>0</xdr:row>
      <xdr:rowOff>38100</xdr:rowOff>
    </xdr:from>
    <xdr:to>
      <xdr:col>27</xdr:col>
      <xdr:colOff>143237</xdr:colOff>
      <xdr:row>33</xdr:row>
      <xdr:rowOff>29482</xdr:rowOff>
    </xdr:to>
    <xdr:pic>
      <xdr:nvPicPr>
        <xdr:cNvPr id="2" name="image8.png">
          <a:extLst>
            <a:ext uri="{FF2B5EF4-FFF2-40B4-BE49-F238E27FC236}">
              <a16:creationId xmlns:a16="http://schemas.microsoft.com/office/drawing/2014/main" id="{6712D8AE-F5DB-95AA-6231-27A2F694B5CE}"/>
            </a:ext>
          </a:extLst>
        </xdr:cNvPr>
        <xdr:cNvPicPr/>
      </xdr:nvPicPr>
      <xdr:blipFill>
        <a:blip xmlns:r="http://schemas.openxmlformats.org/officeDocument/2006/relationships" r:embed="rId1"/>
        <a:srcRect/>
        <a:stretch>
          <a:fillRect/>
        </a:stretch>
      </xdr:blipFill>
      <xdr:spPr>
        <a:xfrm>
          <a:off x="9062357" y="38100"/>
          <a:ext cx="12977495" cy="7248525"/>
        </a:xfrm>
        <a:prstGeom prst="rect">
          <a:avLst/>
        </a:prstGeom>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gtorvestad/Downloads/2028-T24-CEH-Prototype-for-Vetting.xlsx" TargetMode="External"/><Relationship Id="rId2" Type="http://schemas.openxmlformats.org/officeDocument/2006/relationships/externalLinkPath" Target="https://energysolutionsonline.sharepoint.com/Users/gtorvestad/Downloads/2028-T24-CEH-Prototype-for-Vetting.xlsx" TargetMode="External"/><Relationship Id="rId1" Type="http://schemas.openxmlformats.org/officeDocument/2006/relationships/externalLinkPath" Target="/Users/gtorvestad/Downloads/2028-T24-CEH-Prototype-for-Vet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ototype"/>
      <sheetName val="Zones"/>
      <sheetName val="Envelope"/>
      <sheetName val="HVAC System"/>
      <sheetName val="Heating-No area used to convert"/>
      <sheetName val="Flower Room HVAC Equipment"/>
      <sheetName val="2022+ Flower Room Coil Speeds"/>
      <sheetName val="Thermostat"/>
      <sheetName val="Water Heater"/>
      <sheetName val="Cooking Euipment"/>
      <sheetName val="Air compressor"/>
      <sheetName val="Refrigerated"/>
      <sheetName val="Ventilation"/>
      <sheetName val="Occupnacy"/>
      <sheetName val="Equipment"/>
      <sheetName val="Schedules"/>
      <sheetName val="Latent Load and Setpoint"/>
      <sheetName val="Energy Usage"/>
      <sheetName val="Weights"/>
      <sheetName val="EV Charger"/>
      <sheetName val="Interior Lights"/>
      <sheetName val="Ext Lighting"/>
      <sheetName val="PV"/>
      <sheetName val="Notes"/>
      <sheetName val="FZ-CZ"/>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persons/person.xml><?xml version="1.0" encoding="utf-8"?>
<personList xmlns="http://schemas.microsoft.com/office/spreadsheetml/2018/threadedcomments" xmlns:x="http://schemas.openxmlformats.org/spreadsheetml/2006/main">
  <person displayName="Garth Torvestad" id="{E7210AF6-C7CC-FD4F-8E62-9AE483138FF4}" userId="S::gtorvestad@westmonroe.com::3d7a7582-a901-4a1b-b555-0f0d17672c10"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4" dT="2026-06-24T21:22:38.33" personId="{E7210AF6-C7CC-FD4F-8E62-9AE483138FF4}" id="{D29E6567-596F-074D-8586-F3242FFF9BC7}">
    <text xml:space="preserve">I deleted a lot of the rows of this spreadsheet that were more targeted to the internal vs. external audience, and renamed this section.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EF988-4B43-EC47-9EA0-854B84579D0D}">
  <dimension ref="A1:T17"/>
  <sheetViews>
    <sheetView showGridLines="0" zoomScale="160" zoomScaleNormal="160" workbookViewId="0">
      <selection activeCell="P28" sqref="P28"/>
    </sheetView>
  </sheetViews>
  <sheetFormatPr defaultColWidth="11.42578125" defaultRowHeight="35.450000000000003" customHeight="1"/>
  <cols>
    <col min="14" max="14" width="8" customWidth="1"/>
    <col min="15" max="15" width="6.140625" customWidth="1"/>
  </cols>
  <sheetData>
    <row r="1" spans="1:20" s="46" customFormat="1" ht="35.450000000000003" customHeight="1">
      <c r="A1" s="48" t="s">
        <v>0</v>
      </c>
      <c r="B1" s="48"/>
      <c r="C1" s="48"/>
      <c r="D1" s="48"/>
      <c r="E1" s="48"/>
      <c r="F1" s="48"/>
      <c r="G1" s="48"/>
      <c r="H1" s="48"/>
      <c r="I1" s="48"/>
      <c r="J1" s="48"/>
      <c r="K1" s="47"/>
      <c r="L1" s="47"/>
      <c r="M1" s="47"/>
      <c r="N1" s="47"/>
    </row>
    <row r="3" spans="1:20" ht="35.450000000000003" customHeight="1">
      <c r="P3" s="53" t="s">
        <v>1</v>
      </c>
      <c r="Q3" s="53"/>
      <c r="R3" s="53"/>
      <c r="S3" s="53"/>
      <c r="T3" s="53"/>
    </row>
    <row r="4" spans="1:20" ht="35.450000000000003" customHeight="1">
      <c r="P4" s="53"/>
      <c r="Q4" s="53"/>
      <c r="R4" s="53"/>
      <c r="S4" s="53"/>
      <c r="T4" s="53"/>
    </row>
    <row r="5" spans="1:20" ht="35.450000000000003" customHeight="1">
      <c r="P5" s="53"/>
      <c r="Q5" s="53"/>
      <c r="R5" s="53"/>
      <c r="S5" s="53"/>
      <c r="T5" s="53"/>
    </row>
    <row r="6" spans="1:20" ht="35.450000000000003" customHeight="1">
      <c r="P6" s="53"/>
      <c r="Q6" s="53"/>
      <c r="R6" s="53"/>
      <c r="S6" s="53"/>
      <c r="T6" s="53"/>
    </row>
    <row r="7" spans="1:20" ht="35.450000000000003" customHeight="1">
      <c r="P7" s="53"/>
      <c r="Q7" s="53"/>
      <c r="R7" s="53"/>
      <c r="S7" s="53"/>
      <c r="T7" s="53"/>
    </row>
    <row r="8" spans="1:20" ht="35.450000000000003" customHeight="1">
      <c r="P8" s="53"/>
      <c r="Q8" s="53"/>
      <c r="R8" s="53"/>
      <c r="S8" s="53"/>
      <c r="T8" s="53"/>
    </row>
    <row r="9" spans="1:20" ht="35.450000000000003" customHeight="1">
      <c r="P9" s="53"/>
      <c r="Q9" s="53"/>
      <c r="R9" s="53"/>
      <c r="S9" s="53"/>
      <c r="T9" s="53"/>
    </row>
    <row r="10" spans="1:20" ht="35.450000000000003" customHeight="1">
      <c r="P10" s="53"/>
      <c r="Q10" s="53"/>
      <c r="R10" s="53"/>
      <c r="S10" s="53"/>
      <c r="T10" s="53"/>
    </row>
    <row r="11" spans="1:20" ht="35.450000000000003" customHeight="1">
      <c r="P11" s="53"/>
      <c r="Q11" s="53"/>
      <c r="R11" s="53"/>
      <c r="S11" s="53"/>
      <c r="T11" s="53"/>
    </row>
    <row r="12" spans="1:20" ht="35.450000000000003" customHeight="1">
      <c r="P12" s="53"/>
      <c r="Q12" s="53"/>
      <c r="R12" s="53"/>
      <c r="S12" s="53"/>
      <c r="T12" s="53"/>
    </row>
    <row r="13" spans="1:20" ht="35.450000000000003" customHeight="1">
      <c r="P13" s="53"/>
      <c r="Q13" s="53"/>
      <c r="R13" s="53"/>
      <c r="S13" s="53"/>
      <c r="T13" s="53"/>
    </row>
    <row r="14" spans="1:20" ht="35.450000000000003" customHeight="1">
      <c r="P14" s="53"/>
      <c r="Q14" s="53"/>
      <c r="R14" s="53"/>
      <c r="S14" s="53"/>
      <c r="T14" s="53"/>
    </row>
    <row r="15" spans="1:20" ht="35.450000000000003" customHeight="1">
      <c r="P15" s="53"/>
      <c r="Q15" s="53"/>
      <c r="R15" s="53"/>
      <c r="S15" s="53"/>
      <c r="T15" s="53"/>
    </row>
    <row r="16" spans="1:20" ht="35.450000000000003" customHeight="1">
      <c r="P16" s="53"/>
      <c r="Q16" s="53"/>
      <c r="R16" s="53"/>
      <c r="S16" s="53"/>
      <c r="T16" s="53"/>
    </row>
    <row r="17" spans="16:20" ht="35.450000000000003" customHeight="1">
      <c r="P17" s="53"/>
      <c r="Q17" s="53"/>
      <c r="R17" s="53"/>
      <c r="S17" s="53"/>
      <c r="T17" s="53"/>
    </row>
  </sheetData>
  <mergeCells count="1">
    <mergeCell ref="P3:T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showGridLines="0" tabSelected="1" zoomScale="160" zoomScaleNormal="160" workbookViewId="0">
      <selection activeCell="A12" sqref="A12"/>
    </sheetView>
  </sheetViews>
  <sheetFormatPr defaultColWidth="8.85546875" defaultRowHeight="15"/>
  <cols>
    <col min="1" max="1" width="32" customWidth="1"/>
    <col min="2" max="2" width="58" customWidth="1"/>
    <col min="3" max="3" width="44" customWidth="1"/>
    <col min="4" max="9" width="12" customWidth="1"/>
  </cols>
  <sheetData>
    <row r="1" spans="1:9" ht="24" customHeight="1">
      <c r="A1" s="49" t="s">
        <v>2</v>
      </c>
      <c r="B1" s="65"/>
      <c r="C1" s="65"/>
      <c r="D1" s="65"/>
      <c r="E1" s="65"/>
      <c r="F1" s="65"/>
      <c r="G1" s="65"/>
      <c r="H1" s="65"/>
      <c r="I1" s="65"/>
    </row>
    <row r="2" spans="1:9" ht="24" customHeight="1">
      <c r="A2" s="51" t="s">
        <v>3</v>
      </c>
      <c r="B2" s="65"/>
      <c r="C2" s="65"/>
      <c r="D2" s="65"/>
      <c r="E2" s="65"/>
      <c r="F2" s="65"/>
      <c r="G2" s="65"/>
      <c r="H2" s="65"/>
      <c r="I2" s="65"/>
    </row>
    <row r="3" spans="1:9" ht="20.100000000000001" customHeight="1" thickBot="1">
      <c r="A3" s="51" t="s">
        <v>4</v>
      </c>
      <c r="B3" s="65"/>
      <c r="C3" s="65"/>
      <c r="D3" s="65"/>
      <c r="E3" s="65"/>
      <c r="F3" s="65"/>
      <c r="G3" s="65"/>
      <c r="H3" s="65"/>
      <c r="I3" s="65"/>
    </row>
    <row r="4" spans="1:9" ht="21.95" customHeight="1">
      <c r="A4" s="52" t="s">
        <v>5</v>
      </c>
      <c r="B4" s="66"/>
      <c r="C4" s="66"/>
      <c r="D4" s="66"/>
      <c r="E4" s="66"/>
      <c r="F4" s="66"/>
      <c r="G4" s="66"/>
      <c r="H4" s="66"/>
      <c r="I4" s="66"/>
    </row>
    <row r="5" spans="1:9" ht="32.1" customHeight="1">
      <c r="A5" s="50" t="s">
        <v>6</v>
      </c>
      <c r="B5" s="67"/>
      <c r="C5" s="67"/>
      <c r="D5" s="67"/>
      <c r="E5" s="67"/>
      <c r="F5" s="67"/>
      <c r="G5" s="67"/>
      <c r="H5" s="67"/>
      <c r="I5" s="67"/>
    </row>
    <row r="6" spans="1:9" ht="32.1" customHeight="1">
      <c r="A6" s="50" t="s">
        <v>7</v>
      </c>
      <c r="B6" s="67"/>
      <c r="C6" s="67"/>
      <c r="D6" s="67"/>
      <c r="E6" s="67"/>
      <c r="F6" s="67"/>
      <c r="G6" s="67"/>
      <c r="H6" s="67"/>
      <c r="I6" s="67"/>
    </row>
    <row r="7" spans="1:9" ht="32.1" customHeight="1">
      <c r="A7" s="50" t="s">
        <v>8</v>
      </c>
      <c r="B7" s="67"/>
      <c r="C7" s="67"/>
      <c r="D7" s="67"/>
      <c r="E7" s="67"/>
      <c r="F7" s="67"/>
      <c r="G7" s="67"/>
      <c r="H7" s="67"/>
      <c r="I7" s="67"/>
    </row>
    <row r="8" spans="1:9" ht="32.1" customHeight="1">
      <c r="A8" s="50" t="s">
        <v>9</v>
      </c>
      <c r="B8" s="67"/>
      <c r="C8" s="67"/>
      <c r="D8" s="67"/>
      <c r="E8" s="67"/>
      <c r="F8" s="67"/>
      <c r="G8" s="67"/>
      <c r="H8" s="67"/>
      <c r="I8" s="67"/>
    </row>
    <row r="9" spans="1:9" ht="32.1" customHeight="1">
      <c r="A9" s="50" t="s">
        <v>10</v>
      </c>
      <c r="B9" s="67"/>
      <c r="C9" s="67"/>
      <c r="D9" s="67"/>
      <c r="E9" s="67"/>
      <c r="F9" s="67"/>
      <c r="G9" s="67"/>
      <c r="H9" s="67"/>
      <c r="I9" s="67"/>
    </row>
    <row r="10" spans="1:9" ht="20.100000000000001" customHeight="1"/>
    <row r="11" spans="1:9" ht="20.100000000000001" customHeight="1"/>
  </sheetData>
  <mergeCells count="9">
    <mergeCell ref="A1:I1"/>
    <mergeCell ref="A5:I5"/>
    <mergeCell ref="A9:I9"/>
    <mergeCell ref="A8:I8"/>
    <mergeCell ref="A2:I2"/>
    <mergeCell ref="A3:I3"/>
    <mergeCell ref="A4:I4"/>
    <mergeCell ref="A6:I6"/>
    <mergeCell ref="A7:I7"/>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5"/>
  <sheetViews>
    <sheetView showGridLines="0" topLeftCell="A33" zoomScale="160" zoomScaleNormal="160" workbookViewId="0">
      <selection activeCell="C55" sqref="C55"/>
    </sheetView>
  </sheetViews>
  <sheetFormatPr defaultColWidth="8.85546875" defaultRowHeight="15" customHeight="1"/>
  <cols>
    <col min="1" max="1" width="38.140625" style="1" customWidth="1"/>
    <col min="2" max="2" width="16" style="1" customWidth="1"/>
    <col min="3" max="3" width="26" style="11" customWidth="1"/>
    <col min="4" max="4" width="86.7109375" style="1" customWidth="1"/>
    <col min="5" max="5" width="8.85546875" style="1" customWidth="1"/>
    <col min="6" max="16384" width="8.85546875" style="1"/>
  </cols>
  <sheetData>
    <row r="1" spans="1:4" ht="24" customHeight="1">
      <c r="A1" s="56" t="s">
        <v>11</v>
      </c>
      <c r="B1" s="68"/>
      <c r="C1" s="55"/>
      <c r="D1" s="68"/>
    </row>
    <row r="2" spans="1:4" ht="39.6" customHeight="1" thickBot="1">
      <c r="A2" s="58" t="s">
        <v>12</v>
      </c>
      <c r="B2" s="68"/>
      <c r="C2" s="55"/>
      <c r="D2" s="68"/>
    </row>
    <row r="3" spans="1:4" ht="17.100000000000001" thickBot="1">
      <c r="A3" s="2" t="s">
        <v>13</v>
      </c>
      <c r="B3" s="2" t="s">
        <v>14</v>
      </c>
      <c r="C3" s="2" t="s">
        <v>15</v>
      </c>
      <c r="D3" s="2" t="s">
        <v>16</v>
      </c>
    </row>
    <row r="4" spans="1:4" ht="21.95" customHeight="1">
      <c r="A4" s="57" t="s">
        <v>17</v>
      </c>
      <c r="B4" s="66"/>
      <c r="C4" s="66"/>
      <c r="D4" s="66"/>
    </row>
    <row r="5" spans="1:4" ht="15.95">
      <c r="A5" s="3" t="s">
        <v>18</v>
      </c>
      <c r="B5" s="23" t="s">
        <v>19</v>
      </c>
      <c r="C5" s="19">
        <v>25517.49</v>
      </c>
      <c r="D5" s="33" t="s">
        <v>20</v>
      </c>
    </row>
    <row r="6" spans="1:4" ht="15.95">
      <c r="A6" s="3" t="s">
        <v>21</v>
      </c>
      <c r="B6" s="23" t="s">
        <v>22</v>
      </c>
      <c r="C6" s="19">
        <v>357262</v>
      </c>
      <c r="D6" s="33" t="s">
        <v>23</v>
      </c>
    </row>
    <row r="7" spans="1:4" ht="15.95">
      <c r="A7" s="3" t="s">
        <v>24</v>
      </c>
      <c r="B7" s="23" t="s">
        <v>25</v>
      </c>
      <c r="C7" s="19">
        <v>20</v>
      </c>
      <c r="D7" s="33" t="s">
        <v>26</v>
      </c>
    </row>
    <row r="8" spans="1:4" ht="15.95">
      <c r="A8" s="3" t="s">
        <v>27</v>
      </c>
      <c r="B8" s="23" t="s">
        <v>25</v>
      </c>
      <c r="C8" s="19">
        <v>10</v>
      </c>
      <c r="D8" s="33" t="s">
        <v>28</v>
      </c>
    </row>
    <row r="9" spans="1:4" ht="15.95">
      <c r="A9" s="3" t="s">
        <v>29</v>
      </c>
      <c r="B9" s="23" t="s">
        <v>25</v>
      </c>
      <c r="C9" s="19">
        <v>1</v>
      </c>
      <c r="D9" s="33" t="s">
        <v>30</v>
      </c>
    </row>
    <row r="10" spans="1:4" ht="15.95">
      <c r="A10" s="3" t="s">
        <v>31</v>
      </c>
      <c r="B10" s="23" t="s">
        <v>19</v>
      </c>
      <c r="C10" s="19">
        <v>9745</v>
      </c>
      <c r="D10" s="33" t="s">
        <v>32</v>
      </c>
    </row>
    <row r="11" spans="1:4" ht="15.95">
      <c r="A11" s="3" t="s">
        <v>33</v>
      </c>
      <c r="B11" s="23" t="s">
        <v>19</v>
      </c>
      <c r="C11" s="19">
        <v>0</v>
      </c>
      <c r="D11" s="33" t="s">
        <v>34</v>
      </c>
    </row>
    <row r="12" spans="1:4">
      <c r="A12" s="30"/>
      <c r="B12" s="31"/>
      <c r="C12" s="21"/>
      <c r="D12" s="22"/>
    </row>
    <row r="13" spans="1:4" ht="21.95" customHeight="1"/>
    <row r="30" spans="1:4">
      <c r="A30" s="54" t="s">
        <v>35</v>
      </c>
      <c r="B30" s="68"/>
      <c r="C30" s="55"/>
      <c r="D30" s="68"/>
    </row>
    <row r="31" spans="1:4" ht="32.1">
      <c r="A31" s="3" t="s">
        <v>36</v>
      </c>
      <c r="B31" s="23" t="s">
        <v>37</v>
      </c>
      <c r="C31" s="18" t="s">
        <v>38</v>
      </c>
      <c r="D31" s="33" t="s">
        <v>39</v>
      </c>
    </row>
    <row r="32" spans="1:4" ht="15.95">
      <c r="A32" s="3" t="s">
        <v>40</v>
      </c>
      <c r="B32" s="23" t="s">
        <v>41</v>
      </c>
      <c r="C32" s="18" t="s">
        <v>42</v>
      </c>
      <c r="D32" s="33" t="s">
        <v>43</v>
      </c>
    </row>
    <row r="33" spans="1:4" ht="15.95">
      <c r="A33" s="3" t="s">
        <v>44</v>
      </c>
      <c r="B33" s="23" t="s">
        <v>45</v>
      </c>
      <c r="C33" s="18">
        <v>38.51</v>
      </c>
      <c r="D33" s="33"/>
    </row>
    <row r="34" spans="1:4" ht="15.95">
      <c r="A34" s="3" t="s">
        <v>46</v>
      </c>
      <c r="B34" s="23" t="s">
        <v>45</v>
      </c>
      <c r="C34" s="18">
        <v>-121.5</v>
      </c>
      <c r="D34" s="33"/>
    </row>
    <row r="35" spans="1:4" ht="15.95">
      <c r="A35" s="3" t="s">
        <v>47</v>
      </c>
      <c r="B35" s="23" t="s">
        <v>48</v>
      </c>
      <c r="C35" s="19">
        <v>-8</v>
      </c>
      <c r="D35" s="33" t="s">
        <v>49</v>
      </c>
    </row>
    <row r="36" spans="1:4" ht="15.95">
      <c r="A36" s="3" t="s">
        <v>50</v>
      </c>
      <c r="B36" s="23" t="s">
        <v>51</v>
      </c>
      <c r="C36" s="18">
        <v>7</v>
      </c>
      <c r="D36" s="33"/>
    </row>
    <row r="37" spans="1:4">
      <c r="A37" s="54" t="s">
        <v>52</v>
      </c>
      <c r="B37" s="68"/>
      <c r="C37" s="55"/>
      <c r="D37" s="68"/>
    </row>
    <row r="38" spans="1:4" ht="15.95">
      <c r="A38" s="3" t="s">
        <v>53</v>
      </c>
      <c r="B38" s="23" t="s">
        <v>37</v>
      </c>
      <c r="C38" s="18" t="s">
        <v>54</v>
      </c>
      <c r="D38" s="33"/>
    </row>
    <row r="39" spans="1:4" ht="15.95">
      <c r="A39" s="3" t="s">
        <v>55</v>
      </c>
      <c r="B39" s="23"/>
      <c r="C39" s="19">
        <v>0</v>
      </c>
      <c r="D39" s="33" t="s">
        <v>56</v>
      </c>
    </row>
    <row r="40" spans="1:4" ht="15.95">
      <c r="A40" s="3" t="s">
        <v>57</v>
      </c>
      <c r="B40" s="23" t="s">
        <v>37</v>
      </c>
      <c r="C40" s="18" t="s">
        <v>58</v>
      </c>
      <c r="D40" s="33" t="s">
        <v>59</v>
      </c>
    </row>
    <row r="41" spans="1:4" ht="15.95">
      <c r="A41" s="3" t="s">
        <v>60</v>
      </c>
      <c r="B41" s="23" t="s">
        <v>37</v>
      </c>
      <c r="C41" s="18" t="s">
        <v>61</v>
      </c>
      <c r="D41" s="33" t="s">
        <v>62</v>
      </c>
    </row>
    <row r="42" spans="1:4" ht="15.95">
      <c r="A42" s="3" t="s">
        <v>63</v>
      </c>
      <c r="B42" s="23" t="s">
        <v>37</v>
      </c>
      <c r="C42" s="18" t="s">
        <v>64</v>
      </c>
      <c r="D42" s="33" t="s">
        <v>65</v>
      </c>
    </row>
    <row r="43" spans="1:4">
      <c r="A43" s="54" t="s">
        <v>66</v>
      </c>
      <c r="B43" s="68"/>
      <c r="C43" s="55"/>
      <c r="D43" s="68"/>
    </row>
    <row r="44" spans="1:4" ht="32.1">
      <c r="A44" s="3" t="s">
        <v>67</v>
      </c>
      <c r="B44" s="23" t="s">
        <v>68</v>
      </c>
      <c r="C44" s="10">
        <v>0.05</v>
      </c>
      <c r="D44" s="33" t="s">
        <v>69</v>
      </c>
    </row>
    <row r="45" spans="1:4" ht="38.1" customHeight="1">
      <c r="A45" s="3" t="s">
        <v>70</v>
      </c>
      <c r="B45" s="23" t="s">
        <v>68</v>
      </c>
      <c r="C45" s="10">
        <v>3.6999999999999998E-2</v>
      </c>
      <c r="D45" s="33" t="s">
        <v>71</v>
      </c>
    </row>
    <row r="46" spans="1:4" ht="15.95">
      <c r="A46" s="3" t="s">
        <v>72</v>
      </c>
      <c r="B46" s="23" t="s">
        <v>68</v>
      </c>
      <c r="C46" s="10">
        <v>5.8999999999999997E-2</v>
      </c>
      <c r="D46" s="33" t="s">
        <v>73</v>
      </c>
    </row>
    <row r="47" spans="1:4" ht="15.95">
      <c r="A47" s="3" t="s">
        <v>74</v>
      </c>
      <c r="B47" s="23" t="s">
        <v>68</v>
      </c>
      <c r="C47" s="10">
        <v>0.505</v>
      </c>
      <c r="D47" s="33" t="s">
        <v>75</v>
      </c>
    </row>
    <row r="48" spans="1:4" ht="15.95">
      <c r="A48" s="3" t="s">
        <v>76</v>
      </c>
      <c r="B48" s="23" t="s">
        <v>77</v>
      </c>
      <c r="C48" s="10">
        <v>0.3</v>
      </c>
      <c r="D48" s="33" t="s">
        <v>78</v>
      </c>
    </row>
    <row r="49" spans="1:4">
      <c r="A49" s="54" t="s">
        <v>79</v>
      </c>
      <c r="B49" s="68"/>
      <c r="C49" s="55"/>
      <c r="D49" s="68"/>
    </row>
    <row r="50" spans="1:4" ht="32.1">
      <c r="A50" s="3" t="s">
        <v>80</v>
      </c>
      <c r="B50" s="23" t="s">
        <v>81</v>
      </c>
      <c r="C50" s="10">
        <v>0.41899999999999998</v>
      </c>
      <c r="D50" s="33" t="s">
        <v>82</v>
      </c>
    </row>
    <row r="51" spans="1:4">
      <c r="A51" s="54" t="s">
        <v>83</v>
      </c>
      <c r="B51" s="68"/>
      <c r="C51" s="55"/>
      <c r="D51" s="68"/>
    </row>
    <row r="52" spans="1:4" ht="15.95">
      <c r="A52" s="3" t="s">
        <v>84</v>
      </c>
      <c r="B52" s="23" t="s">
        <v>77</v>
      </c>
      <c r="C52" s="18">
        <v>24.1</v>
      </c>
      <c r="D52" s="33" t="s">
        <v>85</v>
      </c>
    </row>
    <row r="53" spans="1:4" ht="15.95">
      <c r="A53" s="3" t="s">
        <v>86</v>
      </c>
      <c r="B53" s="23" t="s">
        <v>37</v>
      </c>
      <c r="C53" s="18" t="s">
        <v>87</v>
      </c>
      <c r="D53" s="33" t="s">
        <v>88</v>
      </c>
    </row>
    <row r="54" spans="1:4" ht="15.95">
      <c r="A54" s="3" t="s">
        <v>89</v>
      </c>
      <c r="B54" s="23" t="s">
        <v>90</v>
      </c>
      <c r="C54" s="9">
        <v>0.15</v>
      </c>
      <c r="D54" s="33"/>
    </row>
    <row r="55" spans="1:4" ht="15.95">
      <c r="A55" s="3" t="s">
        <v>91</v>
      </c>
      <c r="B55" s="23" t="s">
        <v>92</v>
      </c>
      <c r="C55" s="9">
        <v>0.5</v>
      </c>
      <c r="D55" s="33"/>
    </row>
  </sheetData>
  <mergeCells count="8">
    <mergeCell ref="A51:D51"/>
    <mergeCell ref="A1:D1"/>
    <mergeCell ref="A4:D4"/>
    <mergeCell ref="A49:D49"/>
    <mergeCell ref="A30:D30"/>
    <mergeCell ref="A43:D43"/>
    <mergeCell ref="A2:D2"/>
    <mergeCell ref="A37:D3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
  <sheetViews>
    <sheetView showGridLines="0" zoomScale="140" zoomScaleNormal="140" workbookViewId="0">
      <pane ySplit="4" topLeftCell="A5" activePane="bottomLeft" state="frozen"/>
      <selection pane="bottomLeft" activeCell="A47" sqref="A47:J47"/>
    </sheetView>
  </sheetViews>
  <sheetFormatPr defaultColWidth="8.85546875" defaultRowHeight="15"/>
  <cols>
    <col min="1" max="1" width="38.140625" style="1" customWidth="1"/>
    <col min="2" max="2" width="21.7109375" style="1" customWidth="1"/>
    <col min="3" max="9" width="13.140625" style="37" customWidth="1"/>
    <col min="10" max="10" width="71.42578125" style="1" customWidth="1"/>
    <col min="11" max="11" width="8.85546875" style="1" customWidth="1"/>
    <col min="12" max="16384" width="8.85546875" style="1"/>
  </cols>
  <sheetData>
    <row r="1" spans="1:10">
      <c r="A1" s="56" t="s">
        <v>93</v>
      </c>
      <c r="B1" s="68"/>
      <c r="C1" s="55"/>
      <c r="D1" s="55"/>
      <c r="E1" s="55"/>
      <c r="F1" s="55"/>
      <c r="G1" s="55"/>
      <c r="H1" s="55"/>
      <c r="I1" s="55"/>
      <c r="J1" s="68"/>
    </row>
    <row r="2" spans="1:10">
      <c r="A2" s="59"/>
      <c r="B2" s="68"/>
      <c r="C2" s="55"/>
      <c r="D2" s="55"/>
      <c r="E2" s="55"/>
      <c r="F2" s="55"/>
      <c r="G2" s="55"/>
      <c r="H2" s="55"/>
      <c r="I2" s="55"/>
      <c r="J2" s="68"/>
    </row>
    <row r="3" spans="1:10" ht="15.95" thickBot="1">
      <c r="A3" s="69"/>
      <c r="B3" s="69"/>
      <c r="C3" s="69"/>
      <c r="D3" s="69"/>
      <c r="E3" s="69"/>
      <c r="F3" s="69"/>
      <c r="G3" s="69"/>
      <c r="H3" s="69"/>
      <c r="I3" s="69"/>
      <c r="J3" s="69"/>
    </row>
    <row r="4" spans="1:10" ht="48">
      <c r="A4" s="2" t="s">
        <v>13</v>
      </c>
      <c r="B4" s="2" t="s">
        <v>14</v>
      </c>
      <c r="C4" s="2" t="s">
        <v>94</v>
      </c>
      <c r="D4" s="2" t="s">
        <v>95</v>
      </c>
      <c r="E4" s="2" t="s">
        <v>96</v>
      </c>
      <c r="F4" s="2" t="s">
        <v>97</v>
      </c>
      <c r="G4" s="2" t="s">
        <v>98</v>
      </c>
      <c r="H4" s="2" t="s">
        <v>99</v>
      </c>
      <c r="I4" s="2" t="s">
        <v>100</v>
      </c>
      <c r="J4" s="2" t="s">
        <v>16</v>
      </c>
    </row>
    <row r="5" spans="1:10">
      <c r="A5" s="57" t="s">
        <v>17</v>
      </c>
      <c r="B5" s="66"/>
      <c r="C5" s="66"/>
      <c r="D5" s="66"/>
      <c r="E5" s="66"/>
      <c r="F5" s="66"/>
      <c r="G5" s="66"/>
      <c r="H5" s="66"/>
      <c r="I5" s="66"/>
      <c r="J5" s="66"/>
    </row>
    <row r="6" spans="1:10" ht="15.95">
      <c r="A6" s="3" t="s">
        <v>101</v>
      </c>
      <c r="B6" s="3" t="s">
        <v>19</v>
      </c>
      <c r="C6" s="8">
        <v>2960</v>
      </c>
      <c r="D6" s="8">
        <v>2100</v>
      </c>
      <c r="E6" s="8">
        <v>1500</v>
      </c>
      <c r="F6" s="8">
        <v>2448</v>
      </c>
      <c r="G6" s="8">
        <v>3150</v>
      </c>
      <c r="H6" s="8">
        <v>420</v>
      </c>
      <c r="I6" s="8">
        <v>462</v>
      </c>
      <c r="J6" s="34"/>
    </row>
    <row r="7" spans="1:10" ht="15.95">
      <c r="A7" s="3" t="s">
        <v>102</v>
      </c>
      <c r="B7" s="3" t="s">
        <v>25</v>
      </c>
      <c r="C7" s="8">
        <v>1</v>
      </c>
      <c r="D7" s="8">
        <v>1</v>
      </c>
      <c r="E7" s="8">
        <v>1</v>
      </c>
      <c r="F7" s="8">
        <v>1</v>
      </c>
      <c r="G7" s="8">
        <v>1</v>
      </c>
      <c r="H7" s="8">
        <v>1</v>
      </c>
      <c r="I7" s="8">
        <v>1</v>
      </c>
      <c r="J7" s="34"/>
    </row>
    <row r="8" spans="1:10" ht="15.95">
      <c r="A8" s="3" t="s">
        <v>103</v>
      </c>
      <c r="B8" s="3" t="s">
        <v>104</v>
      </c>
      <c r="C8" s="8">
        <v>147</v>
      </c>
      <c r="D8" s="8">
        <v>75</v>
      </c>
      <c r="E8" s="8">
        <v>75</v>
      </c>
      <c r="F8" s="8">
        <v>75</v>
      </c>
      <c r="G8" s="8">
        <v>75</v>
      </c>
      <c r="H8" s="8">
        <v>21</v>
      </c>
      <c r="I8" s="8">
        <v>21</v>
      </c>
      <c r="J8" s="34"/>
    </row>
    <row r="9" spans="1:10" ht="15.95">
      <c r="A9" s="3" t="s">
        <v>105</v>
      </c>
      <c r="B9" s="3" t="s">
        <v>104</v>
      </c>
      <c r="C9" s="8">
        <v>20</v>
      </c>
      <c r="D9" s="8">
        <v>28</v>
      </c>
      <c r="E9" s="8">
        <v>20</v>
      </c>
      <c r="F9" s="8">
        <v>15</v>
      </c>
      <c r="G9" s="8">
        <v>42</v>
      </c>
      <c r="H9" s="8">
        <v>20</v>
      </c>
      <c r="I9" s="8">
        <v>22</v>
      </c>
      <c r="J9" s="34"/>
    </row>
    <row r="10" spans="1:10" ht="32.1">
      <c r="A10" s="3" t="s">
        <v>106</v>
      </c>
      <c r="B10" s="3" t="s">
        <v>107</v>
      </c>
      <c r="C10" s="26">
        <v>1</v>
      </c>
      <c r="D10" s="8">
        <v>0</v>
      </c>
      <c r="E10" s="8">
        <v>0</v>
      </c>
      <c r="F10" s="8">
        <v>0</v>
      </c>
      <c r="G10" s="8">
        <v>0</v>
      </c>
      <c r="H10" s="8">
        <v>0</v>
      </c>
      <c r="I10" s="8">
        <v>0</v>
      </c>
      <c r="J10" s="34" t="s">
        <v>108</v>
      </c>
    </row>
    <row r="11" spans="1:10" ht="15.95">
      <c r="A11" s="3" t="s">
        <v>109</v>
      </c>
      <c r="B11" s="3" t="s">
        <v>19</v>
      </c>
      <c r="C11" s="8">
        <f t="shared" ref="C11:I11" si="0">C6*C10</f>
        <v>2960</v>
      </c>
      <c r="D11" s="8">
        <f t="shared" si="0"/>
        <v>0</v>
      </c>
      <c r="E11" s="8">
        <f t="shared" si="0"/>
        <v>0</v>
      </c>
      <c r="F11" s="8">
        <f t="shared" si="0"/>
        <v>0</v>
      </c>
      <c r="G11" s="8">
        <f t="shared" si="0"/>
        <v>0</v>
      </c>
      <c r="H11" s="8">
        <f t="shared" si="0"/>
        <v>0</v>
      </c>
      <c r="I11" s="8">
        <f t="shared" si="0"/>
        <v>0</v>
      </c>
      <c r="J11" s="34" t="s">
        <v>110</v>
      </c>
    </row>
    <row r="12" spans="1:10" ht="15.95">
      <c r="A12" s="3" t="s">
        <v>111</v>
      </c>
      <c r="B12" s="3" t="s">
        <v>104</v>
      </c>
      <c r="C12" s="8">
        <v>14</v>
      </c>
      <c r="D12" s="8">
        <v>14</v>
      </c>
      <c r="E12" s="8">
        <v>14</v>
      </c>
      <c r="F12" s="8">
        <v>14</v>
      </c>
      <c r="G12" s="8">
        <v>14</v>
      </c>
      <c r="H12" s="8">
        <v>14</v>
      </c>
      <c r="I12" s="8">
        <v>14</v>
      </c>
      <c r="J12" s="34" t="s">
        <v>112</v>
      </c>
    </row>
    <row r="13" spans="1:10" ht="17.100000000000001" thickBot="1">
      <c r="A13" s="3" t="s">
        <v>113</v>
      </c>
      <c r="B13" s="3" t="s">
        <v>22</v>
      </c>
      <c r="C13" s="8">
        <f t="shared" ref="C13:I13" si="1">C6*C12</f>
        <v>41440</v>
      </c>
      <c r="D13" s="8">
        <f t="shared" si="1"/>
        <v>29400</v>
      </c>
      <c r="E13" s="8">
        <f t="shared" si="1"/>
        <v>21000</v>
      </c>
      <c r="F13" s="8">
        <f t="shared" si="1"/>
        <v>34272</v>
      </c>
      <c r="G13" s="8">
        <f t="shared" si="1"/>
        <v>44100</v>
      </c>
      <c r="H13" s="8">
        <f t="shared" si="1"/>
        <v>5880</v>
      </c>
      <c r="I13" s="8">
        <f t="shared" si="1"/>
        <v>6468</v>
      </c>
      <c r="J13" s="34" t="s">
        <v>114</v>
      </c>
    </row>
    <row r="14" spans="1:10">
      <c r="A14" s="57" t="s">
        <v>115</v>
      </c>
      <c r="B14" s="66"/>
      <c r="C14" s="66"/>
      <c r="D14" s="66"/>
      <c r="E14" s="66"/>
      <c r="F14" s="66"/>
      <c r="G14" s="66"/>
      <c r="H14" s="66"/>
      <c r="I14" s="66"/>
      <c r="J14" s="66"/>
    </row>
    <row r="15" spans="1:10" ht="33" thickBot="1">
      <c r="A15" s="3" t="s">
        <v>116</v>
      </c>
      <c r="B15" s="3" t="s">
        <v>117</v>
      </c>
      <c r="C15" s="6">
        <v>0</v>
      </c>
      <c r="D15" s="6">
        <v>315</v>
      </c>
      <c r="E15" s="6">
        <v>0</v>
      </c>
      <c r="F15" s="6">
        <v>367</v>
      </c>
      <c r="G15" s="6">
        <v>472</v>
      </c>
      <c r="H15" s="6">
        <v>63</v>
      </c>
      <c r="I15" s="6">
        <v>69</v>
      </c>
      <c r="J15" s="34" t="s">
        <v>118</v>
      </c>
    </row>
    <row r="16" spans="1:10">
      <c r="A16" s="57" t="s">
        <v>119</v>
      </c>
      <c r="B16" s="66"/>
      <c r="C16" s="66"/>
      <c r="D16" s="66"/>
      <c r="E16" s="66"/>
      <c r="F16" s="66"/>
      <c r="G16" s="66"/>
      <c r="H16" s="66"/>
      <c r="I16" s="66"/>
      <c r="J16" s="66"/>
    </row>
    <row r="17" spans="1:10" ht="15.95">
      <c r="A17" s="3" t="s">
        <v>120</v>
      </c>
      <c r="B17" s="3" t="s">
        <v>121</v>
      </c>
      <c r="C17" s="8">
        <v>0</v>
      </c>
      <c r="D17" s="8">
        <v>191</v>
      </c>
      <c r="E17" s="8">
        <v>0</v>
      </c>
      <c r="F17" s="8">
        <v>1224</v>
      </c>
      <c r="G17" s="8">
        <v>197</v>
      </c>
      <c r="H17" s="8">
        <v>210</v>
      </c>
      <c r="I17" s="8">
        <v>231</v>
      </c>
      <c r="J17" s="35"/>
    </row>
    <row r="18" spans="1:10" ht="15.95">
      <c r="A18" s="3" t="s">
        <v>122</v>
      </c>
      <c r="B18" s="3" t="s">
        <v>123</v>
      </c>
      <c r="C18" s="8">
        <f t="shared" ref="C18:I18" si="2">IF(C17=0,0,C6/C17)</f>
        <v>0</v>
      </c>
      <c r="D18" s="8">
        <f t="shared" si="2"/>
        <v>10.99476439790576</v>
      </c>
      <c r="E18" s="8">
        <f t="shared" si="2"/>
        <v>0</v>
      </c>
      <c r="F18" s="8">
        <f t="shared" si="2"/>
        <v>2</v>
      </c>
      <c r="G18" s="8">
        <f t="shared" si="2"/>
        <v>15.98984771573604</v>
      </c>
      <c r="H18" s="8">
        <f t="shared" si="2"/>
        <v>2</v>
      </c>
      <c r="I18" s="8">
        <f t="shared" si="2"/>
        <v>2</v>
      </c>
      <c r="J18" s="35"/>
    </row>
    <row r="19" spans="1:10" ht="15.95">
      <c r="A19" s="3" t="s">
        <v>124</v>
      </c>
      <c r="B19" s="3" t="s">
        <v>125</v>
      </c>
      <c r="C19" s="8">
        <v>1200</v>
      </c>
      <c r="D19" s="8" t="s">
        <v>126</v>
      </c>
      <c r="E19" s="8" t="s">
        <v>126</v>
      </c>
      <c r="F19" s="8" t="s">
        <v>126</v>
      </c>
      <c r="G19" s="8" t="s">
        <v>126</v>
      </c>
      <c r="H19" s="8" t="s">
        <v>126</v>
      </c>
      <c r="I19" s="8" t="s">
        <v>126</v>
      </c>
      <c r="J19" s="35"/>
    </row>
    <row r="20" spans="1:10" ht="15.95">
      <c r="A20" s="3" t="s">
        <v>127</v>
      </c>
      <c r="B20" s="3" t="s">
        <v>128</v>
      </c>
      <c r="C20" s="25">
        <v>2.2999999999999998</v>
      </c>
      <c r="D20" s="8" t="s">
        <v>126</v>
      </c>
      <c r="E20" s="8" t="s">
        <v>126</v>
      </c>
      <c r="F20" s="8" t="s">
        <v>126</v>
      </c>
      <c r="G20" s="8" t="s">
        <v>126</v>
      </c>
      <c r="H20" s="8" t="s">
        <v>126</v>
      </c>
      <c r="I20" s="8" t="s">
        <v>126</v>
      </c>
      <c r="J20" s="35"/>
    </row>
    <row r="21" spans="1:10" ht="15.95">
      <c r="A21" s="3" t="s">
        <v>129</v>
      </c>
      <c r="B21" s="3" t="s">
        <v>130</v>
      </c>
      <c r="C21" s="26">
        <v>24.24</v>
      </c>
      <c r="D21" s="8">
        <v>0</v>
      </c>
      <c r="E21" s="8">
        <v>0</v>
      </c>
      <c r="F21" s="8">
        <v>0</v>
      </c>
      <c r="G21" s="8">
        <v>0</v>
      </c>
      <c r="H21" s="8">
        <v>0</v>
      </c>
      <c r="I21" s="8">
        <v>0</v>
      </c>
      <c r="J21" s="39" t="s">
        <v>131</v>
      </c>
    </row>
    <row r="22" spans="1:10" ht="15.95">
      <c r="A22" s="3" t="s">
        <v>129</v>
      </c>
      <c r="B22" s="3" t="s">
        <v>132</v>
      </c>
      <c r="C22" s="26">
        <f>C21*3.412</f>
        <v>82.706879999999998</v>
      </c>
      <c r="D22" s="8">
        <v>0</v>
      </c>
      <c r="E22" s="8">
        <v>0</v>
      </c>
      <c r="F22" s="8">
        <v>0</v>
      </c>
      <c r="G22" s="8">
        <v>0</v>
      </c>
      <c r="H22" s="8">
        <v>0</v>
      </c>
      <c r="I22" s="8">
        <v>0</v>
      </c>
      <c r="J22" s="36"/>
    </row>
    <row r="23" spans="1:10" ht="15.95">
      <c r="A23" s="3" t="s">
        <v>133</v>
      </c>
      <c r="B23" s="3" t="s">
        <v>134</v>
      </c>
      <c r="C23" s="8">
        <f t="shared" ref="C23:I23" si="3">C6*C21/1000</f>
        <v>71.750399999999999</v>
      </c>
      <c r="D23" s="8">
        <f t="shared" si="3"/>
        <v>0</v>
      </c>
      <c r="E23" s="8">
        <f t="shared" si="3"/>
        <v>0</v>
      </c>
      <c r="F23" s="8">
        <f t="shared" si="3"/>
        <v>0</v>
      </c>
      <c r="G23" s="8">
        <f t="shared" si="3"/>
        <v>0</v>
      </c>
      <c r="H23" s="8">
        <f t="shared" si="3"/>
        <v>0</v>
      </c>
      <c r="I23" s="8">
        <f t="shared" si="3"/>
        <v>0</v>
      </c>
      <c r="J23" s="35"/>
    </row>
    <row r="24" spans="1:10" ht="23.1" customHeight="1">
      <c r="A24" s="3" t="s">
        <v>135</v>
      </c>
      <c r="B24" s="3" t="s">
        <v>37</v>
      </c>
      <c r="C24" s="45">
        <v>1</v>
      </c>
      <c r="D24" s="8" t="s">
        <v>126</v>
      </c>
      <c r="E24" s="8" t="s">
        <v>126</v>
      </c>
      <c r="F24" s="8" t="s">
        <v>126</v>
      </c>
      <c r="G24" s="8" t="s">
        <v>126</v>
      </c>
      <c r="H24" s="8" t="s">
        <v>126</v>
      </c>
      <c r="I24" s="8" t="s">
        <v>126</v>
      </c>
      <c r="J24" s="35" t="s">
        <v>136</v>
      </c>
    </row>
    <row r="25" spans="1:10" ht="15.95">
      <c r="A25" s="3" t="s">
        <v>137</v>
      </c>
      <c r="B25" s="3" t="s">
        <v>138</v>
      </c>
      <c r="C25" s="9">
        <v>0.4</v>
      </c>
      <c r="D25" s="9">
        <v>0.6</v>
      </c>
      <c r="E25" s="9">
        <v>0.4</v>
      </c>
      <c r="F25" s="9">
        <v>0.4</v>
      </c>
      <c r="G25" s="9">
        <v>0.8</v>
      </c>
      <c r="H25" s="9">
        <v>0.65</v>
      </c>
      <c r="I25" s="9">
        <v>0.6</v>
      </c>
      <c r="J25" s="39" t="s">
        <v>139</v>
      </c>
    </row>
    <row r="26" spans="1:10" ht="15.95">
      <c r="A26" s="3" t="s">
        <v>140</v>
      </c>
      <c r="B26" s="3" t="s">
        <v>141</v>
      </c>
      <c r="C26" s="18">
        <v>1</v>
      </c>
      <c r="D26" s="18">
        <v>1</v>
      </c>
      <c r="E26" s="19">
        <v>0</v>
      </c>
      <c r="F26" s="19">
        <v>0</v>
      </c>
      <c r="G26" s="19">
        <v>0</v>
      </c>
      <c r="H26" s="19">
        <v>0</v>
      </c>
      <c r="I26" s="19">
        <v>0</v>
      </c>
      <c r="J26" s="35"/>
    </row>
    <row r="27" spans="1:10" ht="15.95">
      <c r="A27" s="3" t="s">
        <v>142</v>
      </c>
      <c r="B27" s="3" t="s">
        <v>143</v>
      </c>
      <c r="C27" s="8">
        <v>105</v>
      </c>
      <c r="D27" s="8">
        <v>0</v>
      </c>
      <c r="E27" s="8">
        <v>18.399999999999999</v>
      </c>
      <c r="F27" s="8">
        <v>0</v>
      </c>
      <c r="G27" s="8">
        <v>0</v>
      </c>
      <c r="H27" s="8">
        <v>0</v>
      </c>
      <c r="I27" s="8">
        <v>0</v>
      </c>
      <c r="J27" s="35" t="s">
        <v>144</v>
      </c>
    </row>
    <row r="28" spans="1:10" ht="15.95">
      <c r="A28" s="3" t="s">
        <v>145</v>
      </c>
      <c r="B28" s="3" t="s">
        <v>143</v>
      </c>
      <c r="C28" s="8">
        <f t="shared" ref="C28:I28" si="4">-C27</f>
        <v>-105</v>
      </c>
      <c r="D28" s="8">
        <f t="shared" si="4"/>
        <v>0</v>
      </c>
      <c r="E28" s="8">
        <f t="shared" si="4"/>
        <v>-18.399999999999999</v>
      </c>
      <c r="F28" s="8">
        <f t="shared" si="4"/>
        <v>0</v>
      </c>
      <c r="G28" s="8">
        <f t="shared" si="4"/>
        <v>0</v>
      </c>
      <c r="H28" s="8">
        <f t="shared" si="4"/>
        <v>0</v>
      </c>
      <c r="I28" s="8">
        <f t="shared" si="4"/>
        <v>0</v>
      </c>
      <c r="J28" s="35" t="s">
        <v>146</v>
      </c>
    </row>
    <row r="29" spans="1:10" ht="15.95">
      <c r="A29" s="3" t="s">
        <v>147</v>
      </c>
      <c r="B29" s="3" t="s">
        <v>148</v>
      </c>
      <c r="C29" s="8">
        <f t="shared" ref="C29:I29" si="5">C27/3.412</f>
        <v>30.773739742086754</v>
      </c>
      <c r="D29" s="8">
        <f t="shared" si="5"/>
        <v>0</v>
      </c>
      <c r="E29" s="8">
        <f t="shared" si="5"/>
        <v>5.3927315357561545</v>
      </c>
      <c r="F29" s="8">
        <f t="shared" si="5"/>
        <v>0</v>
      </c>
      <c r="G29" s="8">
        <f t="shared" si="5"/>
        <v>0</v>
      </c>
      <c r="H29" s="8">
        <f t="shared" si="5"/>
        <v>0</v>
      </c>
      <c r="I29" s="8">
        <f t="shared" si="5"/>
        <v>0</v>
      </c>
      <c r="J29" s="35"/>
    </row>
    <row r="30" spans="1:10">
      <c r="A30" s="54" t="s">
        <v>149</v>
      </c>
      <c r="B30" s="68"/>
      <c r="C30" s="55"/>
      <c r="D30" s="55"/>
      <c r="E30" s="55"/>
      <c r="F30" s="55"/>
      <c r="G30" s="55"/>
      <c r="H30" s="55"/>
      <c r="I30" s="55"/>
      <c r="J30" s="68"/>
    </row>
    <row r="31" spans="1:10" ht="32.1">
      <c r="A31" s="3" t="s">
        <v>150</v>
      </c>
      <c r="B31" s="3" t="s">
        <v>37</v>
      </c>
      <c r="C31" s="8" t="s">
        <v>151</v>
      </c>
      <c r="D31" s="8" t="s">
        <v>151</v>
      </c>
      <c r="E31" s="8" t="s">
        <v>151</v>
      </c>
      <c r="F31" s="8" t="s">
        <v>151</v>
      </c>
      <c r="G31" s="8" t="s">
        <v>151</v>
      </c>
      <c r="H31" s="8" t="s">
        <v>151</v>
      </c>
      <c r="I31" s="8" t="s">
        <v>151</v>
      </c>
      <c r="J31" s="34" t="s">
        <v>152</v>
      </c>
    </row>
    <row r="32" spans="1:10" ht="32.1">
      <c r="A32" s="3" t="s">
        <v>153</v>
      </c>
      <c r="B32" s="3" t="s">
        <v>37</v>
      </c>
      <c r="C32" s="8" t="s">
        <v>154</v>
      </c>
      <c r="D32" s="8" t="s">
        <v>154</v>
      </c>
      <c r="E32" s="8" t="s">
        <v>154</v>
      </c>
      <c r="F32" s="8" t="s">
        <v>154</v>
      </c>
      <c r="G32" s="8" t="s">
        <v>154</v>
      </c>
      <c r="H32" s="8" t="s">
        <v>154</v>
      </c>
      <c r="I32" s="8" t="s">
        <v>154</v>
      </c>
      <c r="J32" s="34" t="s">
        <v>155</v>
      </c>
    </row>
    <row r="33" spans="1:10" ht="15.95">
      <c r="A33" s="3" t="s">
        <v>156</v>
      </c>
      <c r="B33" s="3" t="s">
        <v>157</v>
      </c>
      <c r="C33" s="26">
        <v>3.5</v>
      </c>
      <c r="D33" s="26">
        <v>3.5</v>
      </c>
      <c r="E33" s="26">
        <v>3.5</v>
      </c>
      <c r="F33" s="26">
        <v>3.5</v>
      </c>
      <c r="G33" s="26">
        <v>3.5</v>
      </c>
      <c r="H33" s="26">
        <v>3.5</v>
      </c>
      <c r="I33" s="26">
        <v>3.5</v>
      </c>
      <c r="J33" s="34" t="s">
        <v>158</v>
      </c>
    </row>
    <row r="34" spans="1:10" ht="15.95">
      <c r="A34" s="3" t="s">
        <v>159</v>
      </c>
      <c r="B34" s="3" t="s">
        <v>77</v>
      </c>
      <c r="C34" s="38">
        <v>0.8</v>
      </c>
      <c r="D34" s="26">
        <v>0.8</v>
      </c>
      <c r="E34" s="26">
        <v>0.8</v>
      </c>
      <c r="F34" s="26">
        <v>0.8</v>
      </c>
      <c r="G34" s="26">
        <v>0.8</v>
      </c>
      <c r="H34" s="26">
        <v>0.8</v>
      </c>
      <c r="I34" s="26">
        <v>0.8</v>
      </c>
      <c r="J34" s="34" t="s">
        <v>160</v>
      </c>
    </row>
    <row r="35" spans="1:10" ht="15.95">
      <c r="A35" s="3" t="s">
        <v>161</v>
      </c>
      <c r="B35" s="3" t="s">
        <v>162</v>
      </c>
      <c r="C35" s="8" t="s">
        <v>163</v>
      </c>
      <c r="D35" s="41">
        <v>16.7</v>
      </c>
      <c r="E35" s="41">
        <v>8.3000000000000007</v>
      </c>
      <c r="F35" s="8" t="s">
        <v>163</v>
      </c>
      <c r="G35" s="8" t="s">
        <v>163</v>
      </c>
      <c r="H35" s="8" t="s">
        <v>163</v>
      </c>
      <c r="I35" s="8" t="s">
        <v>163</v>
      </c>
      <c r="J35" s="40" t="s">
        <v>164</v>
      </c>
    </row>
    <row r="36" spans="1:10" ht="15.95">
      <c r="A36" s="3" t="s">
        <v>165</v>
      </c>
      <c r="B36" s="3" t="s">
        <v>37</v>
      </c>
      <c r="C36" s="8" t="s">
        <v>166</v>
      </c>
      <c r="D36" s="8" t="s">
        <v>166</v>
      </c>
      <c r="E36" s="8" t="s">
        <v>166</v>
      </c>
      <c r="F36" s="8" t="s">
        <v>166</v>
      </c>
      <c r="G36" s="8" t="s">
        <v>166</v>
      </c>
      <c r="H36" s="8" t="s">
        <v>166</v>
      </c>
      <c r="I36" s="8" t="s">
        <v>166</v>
      </c>
      <c r="J36" s="34" t="s">
        <v>167</v>
      </c>
    </row>
    <row r="37" spans="1:10" ht="15.95">
      <c r="A37" s="3" t="s">
        <v>168</v>
      </c>
      <c r="B37" s="3" t="s">
        <v>157</v>
      </c>
      <c r="C37" s="26">
        <v>3.36</v>
      </c>
      <c r="D37" s="26">
        <v>3.36</v>
      </c>
      <c r="E37" s="26">
        <v>3.36</v>
      </c>
      <c r="F37" s="26">
        <v>3.36</v>
      </c>
      <c r="G37" s="26">
        <v>3.36</v>
      </c>
      <c r="H37" s="26">
        <v>3.36</v>
      </c>
      <c r="I37" s="26">
        <v>3.36</v>
      </c>
      <c r="J37" s="34" t="s">
        <v>169</v>
      </c>
    </row>
    <row r="38" spans="1:10" ht="18.95" customHeight="1">
      <c r="A38" s="3" t="s">
        <v>170</v>
      </c>
      <c r="B38" s="3" t="s">
        <v>37</v>
      </c>
      <c r="C38" s="8" t="s">
        <v>171</v>
      </c>
      <c r="D38" s="8" t="s">
        <v>171</v>
      </c>
      <c r="E38" s="8" t="s">
        <v>171</v>
      </c>
      <c r="F38" s="8" t="s">
        <v>171</v>
      </c>
      <c r="G38" s="8" t="s">
        <v>171</v>
      </c>
      <c r="H38" s="8" t="s">
        <v>171</v>
      </c>
      <c r="I38" s="8" t="s">
        <v>171</v>
      </c>
      <c r="J38" s="34"/>
    </row>
    <row r="39" spans="1:10" ht="15.95">
      <c r="A39" s="3" t="s">
        <v>172</v>
      </c>
      <c r="B39" s="3" t="s">
        <v>77</v>
      </c>
      <c r="C39" s="25">
        <v>0.7</v>
      </c>
      <c r="D39" s="25">
        <v>0.7</v>
      </c>
      <c r="E39" s="25">
        <v>0.7</v>
      </c>
      <c r="F39" s="25">
        <v>0.65</v>
      </c>
      <c r="G39" s="25">
        <v>0.65</v>
      </c>
      <c r="H39" s="25">
        <v>0.65</v>
      </c>
      <c r="I39" s="25">
        <v>0.65</v>
      </c>
      <c r="J39" s="34"/>
    </row>
    <row r="40" spans="1:10" ht="15.95">
      <c r="A40" s="3" t="s">
        <v>173</v>
      </c>
      <c r="B40" s="3" t="s">
        <v>77</v>
      </c>
      <c r="C40" s="25">
        <v>0.9</v>
      </c>
      <c r="D40" s="25">
        <v>0.9</v>
      </c>
      <c r="E40" s="25">
        <v>0.9</v>
      </c>
      <c r="F40" s="25">
        <v>0.9</v>
      </c>
      <c r="G40" s="25">
        <v>0.9</v>
      </c>
      <c r="H40" s="25">
        <v>0.9</v>
      </c>
      <c r="I40" s="25">
        <v>0.9</v>
      </c>
      <c r="J40" s="34"/>
    </row>
    <row r="41" spans="1:10" ht="15.95">
      <c r="A41" s="3" t="s">
        <v>174</v>
      </c>
      <c r="B41" s="3" t="s">
        <v>175</v>
      </c>
      <c r="C41" s="26">
        <v>2.41</v>
      </c>
      <c r="D41" s="26">
        <v>2.41</v>
      </c>
      <c r="E41" s="26">
        <v>2.41</v>
      </c>
      <c r="F41" s="26">
        <v>3.71</v>
      </c>
      <c r="G41" s="26">
        <v>3.71</v>
      </c>
      <c r="H41" s="26">
        <v>3.71</v>
      </c>
      <c r="I41" s="26">
        <v>3.71</v>
      </c>
      <c r="J41" s="34" t="s">
        <v>176</v>
      </c>
    </row>
    <row r="42" spans="1:10">
      <c r="A42" s="54" t="s">
        <v>177</v>
      </c>
      <c r="B42" s="68"/>
      <c r="C42" s="55"/>
      <c r="D42" s="55"/>
      <c r="E42" s="55"/>
      <c r="F42" s="55"/>
      <c r="G42" s="55"/>
      <c r="H42" s="55"/>
      <c r="I42" s="55"/>
      <c r="J42" s="68"/>
    </row>
    <row r="43" spans="1:10" ht="15.95">
      <c r="A43" s="3" t="s">
        <v>178</v>
      </c>
      <c r="B43" s="3" t="s">
        <v>37</v>
      </c>
      <c r="C43" s="8" t="s">
        <v>179</v>
      </c>
      <c r="D43" s="8" t="s">
        <v>180</v>
      </c>
      <c r="E43" s="8" t="s">
        <v>179</v>
      </c>
      <c r="F43" s="8" t="s">
        <v>180</v>
      </c>
      <c r="G43" s="8" t="s">
        <v>180</v>
      </c>
      <c r="H43" s="8" t="s">
        <v>180</v>
      </c>
      <c r="I43" s="8" t="s">
        <v>180</v>
      </c>
      <c r="J43" s="34" t="s">
        <v>181</v>
      </c>
    </row>
    <row r="44" spans="1:10" ht="15.95">
      <c r="A44" s="3" t="s">
        <v>182</v>
      </c>
      <c r="B44" s="3" t="s">
        <v>183</v>
      </c>
      <c r="C44" s="8">
        <v>2180</v>
      </c>
      <c r="D44" s="8" t="s">
        <v>77</v>
      </c>
      <c r="E44" s="8">
        <v>2180</v>
      </c>
      <c r="F44" s="8" t="s">
        <v>77</v>
      </c>
      <c r="G44" s="8" t="s">
        <v>77</v>
      </c>
      <c r="H44" s="8" t="s">
        <v>77</v>
      </c>
      <c r="I44" s="8" t="s">
        <v>77</v>
      </c>
      <c r="J44" s="34" t="s">
        <v>184</v>
      </c>
    </row>
    <row r="45" spans="1:10" ht="15.95">
      <c r="A45" s="3" t="s">
        <v>185</v>
      </c>
      <c r="B45" s="3" t="s">
        <v>186</v>
      </c>
      <c r="C45" s="26">
        <v>2.41</v>
      </c>
      <c r="D45" s="8" t="s">
        <v>77</v>
      </c>
      <c r="E45" s="26">
        <v>2.41</v>
      </c>
      <c r="F45" s="8" t="s">
        <v>77</v>
      </c>
      <c r="G45" s="8" t="s">
        <v>77</v>
      </c>
      <c r="H45" s="8" t="s">
        <v>77</v>
      </c>
      <c r="I45" s="8" t="s">
        <v>77</v>
      </c>
      <c r="J45" s="34" t="s">
        <v>187</v>
      </c>
    </row>
    <row r="46" spans="1:10" ht="48">
      <c r="A46" s="3" t="s">
        <v>188</v>
      </c>
      <c r="B46" s="3" t="s">
        <v>37</v>
      </c>
      <c r="C46" s="8" t="s">
        <v>189</v>
      </c>
      <c r="D46" s="8"/>
      <c r="E46" s="8" t="s">
        <v>189</v>
      </c>
      <c r="F46" s="8" t="s">
        <v>77</v>
      </c>
      <c r="G46" s="8" t="s">
        <v>77</v>
      </c>
      <c r="H46" s="8" t="s">
        <v>77</v>
      </c>
      <c r="I46" s="8" t="s">
        <v>77</v>
      </c>
      <c r="J46" s="34" t="s">
        <v>190</v>
      </c>
    </row>
    <row r="47" spans="1:10">
      <c r="A47" s="54" t="s">
        <v>191</v>
      </c>
      <c r="B47" s="68"/>
      <c r="C47" s="55"/>
      <c r="D47" s="55"/>
      <c r="E47" s="55"/>
      <c r="F47" s="55"/>
      <c r="G47" s="55"/>
      <c r="H47" s="55"/>
      <c r="I47" s="55"/>
      <c r="J47" s="68"/>
    </row>
    <row r="48" spans="1:10" ht="63.95">
      <c r="A48" s="3" t="s">
        <v>192</v>
      </c>
      <c r="B48" s="3"/>
      <c r="C48" s="8" t="s">
        <v>193</v>
      </c>
      <c r="D48" s="8" t="s">
        <v>194</v>
      </c>
      <c r="E48" s="8" t="s">
        <v>194</v>
      </c>
      <c r="F48" s="8" t="s">
        <v>194</v>
      </c>
      <c r="G48" s="8" t="s">
        <v>195</v>
      </c>
      <c r="H48" s="8" t="s">
        <v>195</v>
      </c>
      <c r="I48" s="8" t="s">
        <v>195</v>
      </c>
      <c r="J48" s="34"/>
    </row>
    <row r="49" spans="1:10" ht="48">
      <c r="A49" s="3" t="s">
        <v>196</v>
      </c>
      <c r="B49" s="3"/>
      <c r="C49" s="8" t="s">
        <v>197</v>
      </c>
      <c r="D49" s="8" t="s">
        <v>194</v>
      </c>
      <c r="E49" s="8" t="s">
        <v>194</v>
      </c>
      <c r="F49" s="8" t="s">
        <v>194</v>
      </c>
      <c r="G49" s="8" t="s">
        <v>195</v>
      </c>
      <c r="H49" s="8" t="s">
        <v>195</v>
      </c>
      <c r="I49" s="8" t="s">
        <v>195</v>
      </c>
      <c r="J49" s="34" t="s">
        <v>198</v>
      </c>
    </row>
    <row r="50" spans="1:10" ht="51" customHeight="1">
      <c r="A50" s="3" t="s">
        <v>199</v>
      </c>
      <c r="B50" s="3"/>
      <c r="C50" s="8" t="s">
        <v>200</v>
      </c>
      <c r="D50" s="8" t="s">
        <v>194</v>
      </c>
      <c r="E50" s="8" t="s">
        <v>194</v>
      </c>
      <c r="F50" s="8" t="s">
        <v>194</v>
      </c>
      <c r="G50" s="8" t="s">
        <v>195</v>
      </c>
      <c r="H50" s="8" t="s">
        <v>195</v>
      </c>
      <c r="I50" s="8" t="s">
        <v>195</v>
      </c>
      <c r="J50" s="34"/>
    </row>
    <row r="51" spans="1:10" ht="86.1" customHeight="1">
      <c r="A51" s="3" t="s">
        <v>201</v>
      </c>
      <c r="B51" s="3"/>
      <c r="C51" s="8" t="s">
        <v>202</v>
      </c>
      <c r="D51" s="8" t="s">
        <v>194</v>
      </c>
      <c r="E51" s="8" t="s">
        <v>194</v>
      </c>
      <c r="F51" s="8" t="s">
        <v>194</v>
      </c>
      <c r="G51" s="8" t="s">
        <v>195</v>
      </c>
      <c r="H51" s="8" t="s">
        <v>195</v>
      </c>
      <c r="I51" s="8" t="s">
        <v>195</v>
      </c>
      <c r="J51" s="34"/>
    </row>
    <row r="52" spans="1:10" ht="81" customHeight="1">
      <c r="A52" s="3" t="s">
        <v>203</v>
      </c>
      <c r="B52" s="3" t="s">
        <v>204</v>
      </c>
      <c r="C52" s="8" t="s">
        <v>205</v>
      </c>
      <c r="D52" s="8" t="s">
        <v>206</v>
      </c>
      <c r="E52" s="8" t="s">
        <v>207</v>
      </c>
      <c r="F52" s="8" t="s">
        <v>208</v>
      </c>
      <c r="G52" s="8" t="s">
        <v>209</v>
      </c>
      <c r="H52" s="8" t="s">
        <v>209</v>
      </c>
      <c r="I52" s="8" t="s">
        <v>209</v>
      </c>
      <c r="J52" s="34"/>
    </row>
    <row r="53" spans="1:10" ht="15.95">
      <c r="A53" s="3" t="s">
        <v>210</v>
      </c>
      <c r="B53" s="3" t="s">
        <v>211</v>
      </c>
      <c r="C53" s="8">
        <v>65</v>
      </c>
      <c r="D53" s="8" t="s">
        <v>212</v>
      </c>
      <c r="E53" s="8">
        <v>60</v>
      </c>
      <c r="F53" s="8" t="s">
        <v>212</v>
      </c>
      <c r="G53" s="8" t="s">
        <v>212</v>
      </c>
      <c r="H53" s="8" t="s">
        <v>212</v>
      </c>
      <c r="I53" s="8" t="s">
        <v>212</v>
      </c>
      <c r="J53" s="34"/>
    </row>
    <row r="54" spans="1:10">
      <c r="A54" s="43"/>
      <c r="B54" s="43"/>
      <c r="C54" s="44"/>
      <c r="D54" s="44"/>
      <c r="E54" s="44"/>
      <c r="F54" s="44"/>
      <c r="G54" s="44"/>
      <c r="H54" s="44"/>
      <c r="I54" s="44"/>
    </row>
    <row r="55" spans="1:10">
      <c r="A55" s="43"/>
      <c r="B55" s="43"/>
      <c r="C55" s="44"/>
      <c r="D55" s="44"/>
      <c r="E55" s="44"/>
      <c r="F55" s="44"/>
      <c r="G55" s="44"/>
      <c r="H55" s="44"/>
      <c r="I55" s="44"/>
    </row>
    <row r="56" spans="1:10">
      <c r="A56" s="43"/>
      <c r="B56" s="43"/>
      <c r="C56" s="44"/>
      <c r="D56" s="44"/>
      <c r="E56" s="44"/>
      <c r="F56" s="44"/>
      <c r="G56" s="44"/>
      <c r="H56" s="44"/>
      <c r="I56" s="44"/>
    </row>
    <row r="57" spans="1:10">
      <c r="A57" s="43"/>
      <c r="B57" s="43"/>
      <c r="C57" s="44"/>
      <c r="D57" s="44"/>
      <c r="E57" s="44"/>
      <c r="F57" s="44"/>
      <c r="G57" s="44"/>
      <c r="H57" s="44"/>
      <c r="I57" s="44"/>
    </row>
    <row r="58" spans="1:10">
      <c r="A58" s="43"/>
      <c r="B58" s="43"/>
      <c r="C58" s="44"/>
      <c r="D58" s="44"/>
      <c r="E58" s="44"/>
      <c r="F58" s="44"/>
      <c r="G58" s="44"/>
      <c r="H58" s="44"/>
      <c r="I58" s="44"/>
    </row>
  </sheetData>
  <mergeCells count="8">
    <mergeCell ref="A47:J47"/>
    <mergeCell ref="A42:J42"/>
    <mergeCell ref="A1:J1"/>
    <mergeCell ref="A5:J5"/>
    <mergeCell ref="A30:J30"/>
    <mergeCell ref="A14:J14"/>
    <mergeCell ref="A16:J16"/>
    <mergeCell ref="A2:J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7"/>
  <sheetViews>
    <sheetView showGridLines="0" topLeftCell="A5" zoomScale="150" zoomScaleNormal="150" workbookViewId="0">
      <selection activeCell="C76" sqref="C76"/>
    </sheetView>
  </sheetViews>
  <sheetFormatPr defaultColWidth="8.85546875" defaultRowHeight="15" customHeight="1"/>
  <cols>
    <col min="1" max="1" width="38.140625" style="1" customWidth="1"/>
    <col min="2" max="2" width="16" style="1" customWidth="1"/>
    <col min="3" max="4" width="25.42578125" style="11" customWidth="1"/>
    <col min="5" max="5" width="20" style="1" customWidth="1"/>
    <col min="6" max="6" width="72.85546875" style="1" customWidth="1"/>
    <col min="7" max="7" width="8.85546875" style="1" customWidth="1"/>
    <col min="8" max="16384" width="8.85546875" style="1"/>
  </cols>
  <sheetData>
    <row r="1" spans="1:6" ht="24" customHeight="1">
      <c r="A1" s="56" t="s">
        <v>213</v>
      </c>
      <c r="B1" s="68"/>
      <c r="C1" s="55"/>
      <c r="D1" s="55"/>
      <c r="E1" s="68"/>
      <c r="F1" s="68"/>
    </row>
    <row r="2" spans="1:6" ht="42" customHeight="1" thickBot="1">
      <c r="A2" s="60" t="s">
        <v>214</v>
      </c>
      <c r="B2" s="68"/>
      <c r="C2" s="55"/>
      <c r="D2" s="55"/>
      <c r="E2" s="68"/>
      <c r="F2" s="68"/>
    </row>
    <row r="3" spans="1:6" ht="44.1" customHeight="1" thickBot="1">
      <c r="A3" s="2" t="s">
        <v>13</v>
      </c>
      <c r="B3" s="2" t="s">
        <v>14</v>
      </c>
      <c r="C3" s="2" t="s">
        <v>215</v>
      </c>
      <c r="D3" s="2" t="s">
        <v>216</v>
      </c>
      <c r="E3" s="2" t="s">
        <v>217</v>
      </c>
      <c r="F3" s="2" t="s">
        <v>16</v>
      </c>
    </row>
    <row r="4" spans="1:6" ht="21.95" customHeight="1">
      <c r="A4" s="57" t="s">
        <v>17</v>
      </c>
      <c r="B4" s="66"/>
      <c r="C4" s="66"/>
      <c r="D4" s="66"/>
      <c r="E4" s="66"/>
      <c r="F4" s="66"/>
    </row>
    <row r="5" spans="1:6" ht="33.950000000000003" customHeight="1">
      <c r="A5" s="3" t="s">
        <v>218</v>
      </c>
      <c r="B5" s="3" t="s">
        <v>19</v>
      </c>
      <c r="C5" s="6">
        <v>12495</v>
      </c>
      <c r="D5" s="6">
        <v>12495</v>
      </c>
      <c r="E5" s="4" t="s">
        <v>219</v>
      </c>
      <c r="F5" s="5" t="s">
        <v>220</v>
      </c>
    </row>
    <row r="6" spans="1:6" ht="33.950000000000003" customHeight="1">
      <c r="A6" s="3" t="s">
        <v>221</v>
      </c>
      <c r="B6" s="3" t="s">
        <v>25</v>
      </c>
      <c r="C6" s="6">
        <v>3</v>
      </c>
      <c r="D6" s="6">
        <v>3</v>
      </c>
      <c r="E6" s="4" t="s">
        <v>219</v>
      </c>
      <c r="F6" s="5" t="s">
        <v>222</v>
      </c>
    </row>
    <row r="7" spans="1:6" ht="33.950000000000003" customHeight="1">
      <c r="A7" s="3" t="s">
        <v>223</v>
      </c>
      <c r="B7" s="3" t="s">
        <v>104</v>
      </c>
      <c r="C7" s="6">
        <v>49</v>
      </c>
      <c r="D7" s="6">
        <v>49</v>
      </c>
      <c r="E7" s="4" t="s">
        <v>219</v>
      </c>
      <c r="F7" s="5" t="s">
        <v>224</v>
      </c>
    </row>
    <row r="8" spans="1:6" ht="20.100000000000001" customHeight="1">
      <c r="A8" s="3" t="s">
        <v>225</v>
      </c>
      <c r="B8" s="3" t="s">
        <v>104</v>
      </c>
      <c r="C8" s="6">
        <v>85</v>
      </c>
      <c r="D8" s="6">
        <v>85</v>
      </c>
      <c r="E8" s="4" t="s">
        <v>219</v>
      </c>
      <c r="F8" s="5" t="s">
        <v>226</v>
      </c>
    </row>
    <row r="9" spans="1:6" ht="33.950000000000003" customHeight="1">
      <c r="A9" s="3" t="s">
        <v>227</v>
      </c>
      <c r="B9" s="3" t="s">
        <v>19</v>
      </c>
      <c r="C9" s="6">
        <f>C7*C8</f>
        <v>4165</v>
      </c>
      <c r="D9" s="6">
        <f>D7*D8</f>
        <v>4165</v>
      </c>
      <c r="E9" s="4" t="s">
        <v>219</v>
      </c>
      <c r="F9" s="5" t="s">
        <v>228</v>
      </c>
    </row>
    <row r="10" spans="1:6" ht="20.100000000000001" customHeight="1">
      <c r="A10" s="3" t="s">
        <v>229</v>
      </c>
      <c r="B10" s="3" t="s">
        <v>107</v>
      </c>
      <c r="C10" s="6">
        <v>1</v>
      </c>
      <c r="D10" s="6">
        <v>1</v>
      </c>
      <c r="E10" s="4" t="s">
        <v>219</v>
      </c>
      <c r="F10" s="5" t="s">
        <v>230</v>
      </c>
    </row>
    <row r="11" spans="1:6" ht="33.950000000000003" customHeight="1">
      <c r="A11" s="3" t="s">
        <v>231</v>
      </c>
      <c r="B11" s="3" t="s">
        <v>19</v>
      </c>
      <c r="C11" s="24">
        <f>C9*C10</f>
        <v>4165</v>
      </c>
      <c r="D11" s="24">
        <f>D9*D10</f>
        <v>4165</v>
      </c>
      <c r="E11" s="4" t="s">
        <v>219</v>
      </c>
      <c r="F11" s="5" t="s">
        <v>232</v>
      </c>
    </row>
    <row r="12" spans="1:6" ht="20.100000000000001" customHeight="1">
      <c r="A12" s="3" t="s">
        <v>233</v>
      </c>
      <c r="B12" s="3" t="s">
        <v>104</v>
      </c>
      <c r="C12" s="6">
        <v>14</v>
      </c>
      <c r="D12" s="6">
        <v>14</v>
      </c>
      <c r="E12" s="4" t="s">
        <v>219</v>
      </c>
      <c r="F12" s="5" t="s">
        <v>112</v>
      </c>
    </row>
    <row r="13" spans="1:6" ht="20.100000000000001" customHeight="1">
      <c r="A13" s="3" t="s">
        <v>234</v>
      </c>
      <c r="B13" s="3" t="s">
        <v>22</v>
      </c>
      <c r="C13" s="6">
        <f>C9*C12</f>
        <v>58310</v>
      </c>
      <c r="D13" s="6">
        <f>D9*D12</f>
        <v>58310</v>
      </c>
      <c r="E13" s="4" t="s">
        <v>219</v>
      </c>
      <c r="F13" s="5" t="s">
        <v>114</v>
      </c>
    </row>
    <row r="14" spans="1:6" ht="20.100000000000001" customHeight="1" thickBot="1">
      <c r="A14" s="3" t="s">
        <v>235</v>
      </c>
      <c r="B14" s="3" t="s">
        <v>236</v>
      </c>
      <c r="C14" s="6">
        <v>0.25</v>
      </c>
      <c r="D14" s="6">
        <v>0.25</v>
      </c>
      <c r="E14" s="4" t="s">
        <v>219</v>
      </c>
      <c r="F14" s="5" t="s">
        <v>237</v>
      </c>
    </row>
    <row r="15" spans="1:6" ht="21.95" customHeight="1">
      <c r="A15" s="57" t="s">
        <v>115</v>
      </c>
      <c r="B15" s="66"/>
      <c r="C15" s="66"/>
      <c r="D15" s="66"/>
      <c r="E15" s="66"/>
      <c r="F15" s="66"/>
    </row>
    <row r="16" spans="1:6" ht="20.100000000000001" customHeight="1">
      <c r="A16" s="3" t="s">
        <v>116</v>
      </c>
      <c r="B16" s="3" t="s">
        <v>117</v>
      </c>
      <c r="C16" s="6">
        <v>0</v>
      </c>
      <c r="D16" s="6">
        <v>0</v>
      </c>
      <c r="E16" s="4" t="s">
        <v>219</v>
      </c>
      <c r="F16" s="5" t="s">
        <v>238</v>
      </c>
    </row>
    <row r="17" spans="1:6" ht="33.950000000000003" customHeight="1">
      <c r="A17" s="3" t="s">
        <v>239</v>
      </c>
      <c r="B17" s="3" t="s">
        <v>211</v>
      </c>
      <c r="C17" s="7">
        <v>0</v>
      </c>
      <c r="D17" s="7">
        <v>0</v>
      </c>
      <c r="E17" s="4" t="s">
        <v>219</v>
      </c>
      <c r="F17" s="5" t="s">
        <v>240</v>
      </c>
    </row>
    <row r="18" spans="1:6" ht="33.950000000000003" customHeight="1">
      <c r="A18" s="3" t="s">
        <v>241</v>
      </c>
      <c r="B18" s="3" t="s">
        <v>37</v>
      </c>
      <c r="C18" s="6" t="s">
        <v>242</v>
      </c>
      <c r="D18" s="6" t="s">
        <v>242</v>
      </c>
      <c r="E18" s="4" t="s">
        <v>219</v>
      </c>
      <c r="F18" s="5" t="s">
        <v>243</v>
      </c>
    </row>
    <row r="19" spans="1:6" ht="20.100000000000001" customHeight="1">
      <c r="A19" s="3" t="s">
        <v>244</v>
      </c>
      <c r="B19" s="3" t="s">
        <v>245</v>
      </c>
      <c r="C19" s="6" t="s">
        <v>246</v>
      </c>
      <c r="D19" s="6" t="s">
        <v>246</v>
      </c>
      <c r="E19" s="4" t="s">
        <v>219</v>
      </c>
      <c r="F19" s="5" t="s">
        <v>247</v>
      </c>
    </row>
    <row r="20" spans="1:6" ht="48" customHeight="1">
      <c r="A20" s="3" t="s">
        <v>248</v>
      </c>
      <c r="B20" s="3" t="s">
        <v>37</v>
      </c>
      <c r="C20" s="6" t="s">
        <v>249</v>
      </c>
      <c r="D20" s="6" t="s">
        <v>249</v>
      </c>
      <c r="E20" s="4" t="s">
        <v>219</v>
      </c>
      <c r="F20" s="5" t="s">
        <v>250</v>
      </c>
    </row>
    <row r="21" spans="1:6" ht="33.950000000000003" customHeight="1" thickBot="1">
      <c r="A21" s="3" t="s">
        <v>251</v>
      </c>
      <c r="B21" s="3" t="s">
        <v>37</v>
      </c>
      <c r="C21" s="6" t="s">
        <v>252</v>
      </c>
      <c r="D21" s="6" t="s">
        <v>252</v>
      </c>
      <c r="E21" s="4" t="s">
        <v>219</v>
      </c>
      <c r="F21" s="5" t="s">
        <v>253</v>
      </c>
    </row>
    <row r="22" spans="1:6" ht="21.95" customHeight="1">
      <c r="A22" s="57" t="s">
        <v>119</v>
      </c>
      <c r="B22" s="66"/>
      <c r="C22" s="66"/>
      <c r="D22" s="66"/>
      <c r="E22" s="66"/>
      <c r="F22" s="66"/>
    </row>
    <row r="23" spans="1:6" ht="48" customHeight="1">
      <c r="A23" s="3" t="s">
        <v>122</v>
      </c>
      <c r="B23" s="3" t="s">
        <v>123</v>
      </c>
      <c r="C23" s="8">
        <v>0</v>
      </c>
      <c r="D23" s="8">
        <v>0</v>
      </c>
      <c r="E23" s="4" t="s">
        <v>219</v>
      </c>
      <c r="F23" s="5"/>
    </row>
    <row r="24" spans="1:6" ht="48" customHeight="1">
      <c r="A24" s="3" t="s">
        <v>254</v>
      </c>
      <c r="B24" s="3" t="s">
        <v>125</v>
      </c>
      <c r="C24" s="8">
        <v>1200</v>
      </c>
      <c r="D24" s="8">
        <v>1200</v>
      </c>
      <c r="E24" s="4" t="s">
        <v>219</v>
      </c>
      <c r="F24" s="5" t="s">
        <v>255</v>
      </c>
    </row>
    <row r="25" spans="1:6" ht="21.75" customHeight="1">
      <c r="A25" s="3" t="s">
        <v>256</v>
      </c>
      <c r="B25" s="3" t="s">
        <v>128</v>
      </c>
      <c r="C25" s="25">
        <v>2.2999999999999998</v>
      </c>
      <c r="D25" s="25">
        <v>2.2999999999999998</v>
      </c>
      <c r="E25" s="4" t="s">
        <v>219</v>
      </c>
      <c r="F25" s="5" t="s">
        <v>257</v>
      </c>
    </row>
    <row r="26" spans="1:6" ht="18.75" customHeight="1">
      <c r="A26" s="3" t="s">
        <v>258</v>
      </c>
      <c r="B26" s="3" t="s">
        <v>259</v>
      </c>
      <c r="C26" s="9">
        <v>48.470747903640159</v>
      </c>
      <c r="D26" s="9">
        <v>48.470747903640159</v>
      </c>
      <c r="E26" s="4" t="s">
        <v>219</v>
      </c>
      <c r="F26" s="5" t="s">
        <v>260</v>
      </c>
    </row>
    <row r="27" spans="1:6" ht="19.5" customHeight="1">
      <c r="A27" s="3" t="s">
        <v>258</v>
      </c>
      <c r="B27" s="3" t="s">
        <v>261</v>
      </c>
      <c r="C27" s="9">
        <f>C26*3.412</f>
        <v>165.38219184722021</v>
      </c>
      <c r="D27" s="9">
        <f>D26*3.412</f>
        <v>165.38219184722021</v>
      </c>
      <c r="E27" s="4" t="s">
        <v>219</v>
      </c>
      <c r="F27" s="5"/>
    </row>
    <row r="28" spans="1:6" ht="20.25" customHeight="1">
      <c r="A28" s="3" t="s">
        <v>133</v>
      </c>
      <c r="B28" s="3" t="s">
        <v>134</v>
      </c>
      <c r="C28" s="9">
        <f>C11*C26/1000</f>
        <v>201.88066501866126</v>
      </c>
      <c r="D28" s="9">
        <f>D11*D26/1000</f>
        <v>201.88066501866126</v>
      </c>
      <c r="E28" s="4" t="s">
        <v>219</v>
      </c>
      <c r="F28" s="5" t="s">
        <v>262</v>
      </c>
    </row>
    <row r="29" spans="1:6" ht="35.25" customHeight="1">
      <c r="A29" s="3" t="s">
        <v>263</v>
      </c>
      <c r="B29" s="3" t="s">
        <v>211</v>
      </c>
      <c r="C29" s="7">
        <v>0.6</v>
      </c>
      <c r="D29" s="7">
        <v>0.6</v>
      </c>
      <c r="E29" s="4" t="s">
        <v>219</v>
      </c>
      <c r="F29" s="5"/>
    </row>
    <row r="30" spans="1:6" ht="35.1" customHeight="1">
      <c r="A30" s="3" t="s">
        <v>264</v>
      </c>
      <c r="B30" s="3" t="s">
        <v>37</v>
      </c>
      <c r="C30" s="6" t="s">
        <v>265</v>
      </c>
      <c r="D30" s="6" t="s">
        <v>265</v>
      </c>
      <c r="E30" s="4" t="s">
        <v>219</v>
      </c>
      <c r="F30" s="5"/>
    </row>
    <row r="31" spans="1:6" ht="18.75" customHeight="1">
      <c r="A31" s="3" t="s">
        <v>266</v>
      </c>
      <c r="B31" s="3" t="s">
        <v>138</v>
      </c>
      <c r="C31" s="9">
        <v>0.4</v>
      </c>
      <c r="D31" s="9">
        <v>0.4</v>
      </c>
      <c r="E31" s="4" t="s">
        <v>219</v>
      </c>
      <c r="F31" s="5" t="s">
        <v>267</v>
      </c>
    </row>
    <row r="32" spans="1:6" ht="20.100000000000001" customHeight="1">
      <c r="A32" s="3" t="s">
        <v>140</v>
      </c>
      <c r="B32" s="3" t="s">
        <v>259</v>
      </c>
      <c r="C32" s="9">
        <v>1</v>
      </c>
      <c r="D32" s="9">
        <v>1</v>
      </c>
      <c r="E32" s="4" t="s">
        <v>219</v>
      </c>
      <c r="F32" s="5" t="s">
        <v>268</v>
      </c>
    </row>
    <row r="33" spans="1:6" ht="24" customHeight="1">
      <c r="A33" s="3" t="s">
        <v>142</v>
      </c>
      <c r="B33" s="3" t="s">
        <v>261</v>
      </c>
      <c r="C33" s="8">
        <v>160</v>
      </c>
      <c r="D33" s="8">
        <v>160</v>
      </c>
      <c r="E33" s="4" t="s">
        <v>219</v>
      </c>
      <c r="F33" s="5" t="s">
        <v>269</v>
      </c>
    </row>
    <row r="34" spans="1:6" ht="33.950000000000003" customHeight="1">
      <c r="A34" s="3" t="s">
        <v>145</v>
      </c>
      <c r="B34" s="3" t="s">
        <v>261</v>
      </c>
      <c r="C34" s="8">
        <f>-C33</f>
        <v>-160</v>
      </c>
      <c r="D34" s="8">
        <f>-D33</f>
        <v>-160</v>
      </c>
      <c r="E34" s="4" t="s">
        <v>219</v>
      </c>
      <c r="F34" s="5" t="s">
        <v>270</v>
      </c>
    </row>
    <row r="35" spans="1:6" ht="18.75" customHeight="1">
      <c r="A35" s="3" t="s">
        <v>147</v>
      </c>
      <c r="B35" s="3" t="s">
        <v>148</v>
      </c>
      <c r="C35" s="8">
        <f>C33/3.412</f>
        <v>46.893317702227435</v>
      </c>
      <c r="D35" s="8">
        <f>D33/3.412</f>
        <v>46.893317702227435</v>
      </c>
      <c r="E35" s="4" t="s">
        <v>219</v>
      </c>
      <c r="F35" s="5"/>
    </row>
    <row r="36" spans="1:6" ht="19.5" customHeight="1">
      <c r="A36" s="3" t="s">
        <v>271</v>
      </c>
      <c r="B36" s="3" t="s">
        <v>148</v>
      </c>
      <c r="C36" s="8">
        <f>-C33/3.412+C26</f>
        <v>1.5774302014127244</v>
      </c>
      <c r="D36" s="8">
        <f>-D33/3.412+D26</f>
        <v>1.5774302014127244</v>
      </c>
      <c r="E36" s="4" t="s">
        <v>219</v>
      </c>
      <c r="F36" s="5"/>
    </row>
    <row r="37" spans="1:6" ht="33.950000000000003" customHeight="1">
      <c r="A37" s="3" t="s">
        <v>272</v>
      </c>
      <c r="B37" s="3" t="s">
        <v>273</v>
      </c>
      <c r="C37" s="6" t="s">
        <v>274</v>
      </c>
      <c r="D37" s="6" t="s">
        <v>274</v>
      </c>
      <c r="E37" s="4" t="s">
        <v>219</v>
      </c>
      <c r="F37" s="5" t="s">
        <v>275</v>
      </c>
    </row>
    <row r="38" spans="1:6" ht="48" customHeight="1">
      <c r="A38" s="3" t="s">
        <v>276</v>
      </c>
      <c r="B38" s="3" t="s">
        <v>37</v>
      </c>
      <c r="C38" s="6" t="s">
        <v>277</v>
      </c>
      <c r="D38" s="6" t="s">
        <v>277</v>
      </c>
      <c r="E38" s="4" t="s">
        <v>219</v>
      </c>
      <c r="F38" s="5" t="s">
        <v>278</v>
      </c>
    </row>
    <row r="39" spans="1:6" ht="48" customHeight="1">
      <c r="A39" s="3" t="s">
        <v>279</v>
      </c>
      <c r="B39" s="3" t="s">
        <v>37</v>
      </c>
      <c r="C39" s="6" t="s">
        <v>277</v>
      </c>
      <c r="D39" s="6" t="s">
        <v>277</v>
      </c>
      <c r="E39" s="4" t="s">
        <v>219</v>
      </c>
      <c r="F39" s="5" t="s">
        <v>280</v>
      </c>
    </row>
    <row r="40" spans="1:6" ht="48" customHeight="1" thickBot="1">
      <c r="A40" s="3" t="s">
        <v>281</v>
      </c>
      <c r="B40" s="3" t="s">
        <v>37</v>
      </c>
      <c r="C40" s="6" t="s">
        <v>277</v>
      </c>
      <c r="D40" s="6" t="s">
        <v>277</v>
      </c>
      <c r="E40" s="4" t="s">
        <v>219</v>
      </c>
      <c r="F40" s="5" t="s">
        <v>282</v>
      </c>
    </row>
    <row r="41" spans="1:6" ht="21.95" customHeight="1">
      <c r="A41" s="57" t="s">
        <v>283</v>
      </c>
      <c r="B41" s="66"/>
      <c r="C41" s="66"/>
      <c r="D41" s="66"/>
      <c r="E41" s="66"/>
      <c r="F41" s="66"/>
    </row>
    <row r="42" spans="1:6" ht="33.950000000000003" customHeight="1">
      <c r="A42" s="3" t="s">
        <v>284</v>
      </c>
      <c r="B42" s="3" t="s">
        <v>37</v>
      </c>
      <c r="C42" s="6" t="s">
        <v>285</v>
      </c>
      <c r="D42" s="6" t="s">
        <v>286</v>
      </c>
      <c r="E42" s="4" t="s">
        <v>287</v>
      </c>
      <c r="F42" s="5" t="s">
        <v>288</v>
      </c>
    </row>
    <row r="43" spans="1:6" ht="33.950000000000003" customHeight="1">
      <c r="A43" s="3" t="s">
        <v>289</v>
      </c>
      <c r="B43" s="3" t="s">
        <v>37</v>
      </c>
      <c r="C43" s="6" t="s">
        <v>290</v>
      </c>
      <c r="D43" s="6" t="s">
        <v>291</v>
      </c>
      <c r="E43" s="4" t="s">
        <v>287</v>
      </c>
      <c r="F43" s="5" t="s">
        <v>292</v>
      </c>
    </row>
    <row r="44" spans="1:6" ht="20.100000000000001" customHeight="1">
      <c r="A44" s="3" t="s">
        <v>293</v>
      </c>
      <c r="B44" s="3" t="s">
        <v>37</v>
      </c>
      <c r="C44" s="6" t="s">
        <v>294</v>
      </c>
      <c r="D44" s="6" t="s">
        <v>295</v>
      </c>
      <c r="E44" s="4" t="s">
        <v>287</v>
      </c>
      <c r="F44" s="5" t="s">
        <v>296</v>
      </c>
    </row>
    <row r="45" spans="1:6" ht="33.950000000000003" customHeight="1">
      <c r="A45" s="3" t="s">
        <v>297</v>
      </c>
      <c r="B45" s="3" t="s">
        <v>37</v>
      </c>
      <c r="C45" s="6" t="s">
        <v>179</v>
      </c>
      <c r="D45" s="6" t="s">
        <v>180</v>
      </c>
      <c r="E45" s="4" t="s">
        <v>287</v>
      </c>
      <c r="F45" s="5" t="s">
        <v>298</v>
      </c>
    </row>
    <row r="46" spans="1:6" ht="33.950000000000003" customHeight="1">
      <c r="A46" s="3" t="s">
        <v>299</v>
      </c>
      <c r="B46" s="3" t="s">
        <v>37</v>
      </c>
      <c r="C46" s="6" t="s">
        <v>180</v>
      </c>
      <c r="D46" s="6" t="s">
        <v>179</v>
      </c>
      <c r="E46" s="4" t="s">
        <v>287</v>
      </c>
      <c r="F46" s="5" t="s">
        <v>300</v>
      </c>
    </row>
    <row r="47" spans="1:6" ht="33.950000000000003" customHeight="1">
      <c r="A47" s="3" t="s">
        <v>301</v>
      </c>
      <c r="B47" s="3" t="s">
        <v>37</v>
      </c>
      <c r="C47" s="6" t="s">
        <v>302</v>
      </c>
      <c r="D47" s="6" t="s">
        <v>303</v>
      </c>
      <c r="E47" s="4" t="s">
        <v>287</v>
      </c>
      <c r="F47" s="5" t="s">
        <v>304</v>
      </c>
    </row>
    <row r="48" spans="1:6" ht="23.25" customHeight="1">
      <c r="A48" s="3" t="s">
        <v>305</v>
      </c>
      <c r="B48" s="3" t="s">
        <v>37</v>
      </c>
      <c r="C48" s="6" t="s">
        <v>306</v>
      </c>
      <c r="D48" s="6" t="s">
        <v>295</v>
      </c>
      <c r="E48" s="4" t="s">
        <v>287</v>
      </c>
      <c r="F48" s="5" t="s">
        <v>307</v>
      </c>
    </row>
    <row r="49" spans="1:6" ht="21.75" customHeight="1" thickBot="1">
      <c r="A49" s="3" t="s">
        <v>308</v>
      </c>
      <c r="B49" s="3" t="s">
        <v>25</v>
      </c>
      <c r="C49" s="8">
        <v>1</v>
      </c>
      <c r="D49" s="8">
        <v>8</v>
      </c>
      <c r="E49" s="4" t="s">
        <v>287</v>
      </c>
      <c r="F49" s="5" t="s">
        <v>309</v>
      </c>
    </row>
    <row r="50" spans="1:6" ht="21.95" customHeight="1">
      <c r="A50" s="57" t="s">
        <v>310</v>
      </c>
      <c r="B50" s="66"/>
      <c r="C50" s="66"/>
      <c r="D50" s="66"/>
      <c r="E50" s="66"/>
      <c r="F50" s="66"/>
    </row>
    <row r="51" spans="1:6" ht="21" customHeight="1">
      <c r="A51" s="3" t="s">
        <v>311</v>
      </c>
      <c r="B51" s="3" t="s">
        <v>312</v>
      </c>
      <c r="C51" s="8">
        <v>45</v>
      </c>
      <c r="D51" s="8">
        <v>45</v>
      </c>
      <c r="E51" s="4" t="s">
        <v>287</v>
      </c>
      <c r="F51" s="5" t="s">
        <v>313</v>
      </c>
    </row>
    <row r="52" spans="1:6" ht="51" customHeight="1">
      <c r="A52" s="3" t="s">
        <v>314</v>
      </c>
      <c r="B52" s="3" t="s">
        <v>162</v>
      </c>
      <c r="C52" s="8">
        <v>120</v>
      </c>
      <c r="D52" s="8">
        <v>160</v>
      </c>
      <c r="E52" s="4" t="s">
        <v>315</v>
      </c>
      <c r="F52" s="5" t="s">
        <v>316</v>
      </c>
    </row>
    <row r="53" spans="1:6" ht="21" customHeight="1">
      <c r="A53" s="3" t="s">
        <v>317</v>
      </c>
      <c r="B53" s="3" t="s">
        <v>318</v>
      </c>
      <c r="C53" s="8">
        <v>350</v>
      </c>
      <c r="D53" s="8">
        <v>300</v>
      </c>
      <c r="E53" s="4" t="s">
        <v>287</v>
      </c>
      <c r="F53" s="5" t="s">
        <v>319</v>
      </c>
    </row>
    <row r="54" spans="1:6" ht="33.950000000000003" customHeight="1">
      <c r="A54" s="3" t="s">
        <v>320</v>
      </c>
      <c r="B54" s="3" t="s">
        <v>117</v>
      </c>
      <c r="C54" s="8">
        <v>42000</v>
      </c>
      <c r="D54" s="8">
        <v>48000</v>
      </c>
      <c r="E54" s="4" t="s">
        <v>287</v>
      </c>
      <c r="F54" s="5" t="s">
        <v>321</v>
      </c>
    </row>
    <row r="55" spans="1:6" ht="21.75" customHeight="1">
      <c r="A55" s="3" t="s">
        <v>322</v>
      </c>
      <c r="B55" s="3" t="s">
        <v>211</v>
      </c>
      <c r="C55" s="7">
        <v>1</v>
      </c>
      <c r="D55" s="7">
        <v>0.45</v>
      </c>
      <c r="E55" s="4" t="s">
        <v>287</v>
      </c>
      <c r="F55" s="5"/>
    </row>
    <row r="56" spans="1:6" ht="33.950000000000003" customHeight="1">
      <c r="A56" s="3" t="s">
        <v>323</v>
      </c>
      <c r="B56" s="3" t="s">
        <v>324</v>
      </c>
      <c r="C56" s="18">
        <v>3.5</v>
      </c>
      <c r="D56" s="18">
        <v>3.5</v>
      </c>
      <c r="E56" s="4" t="s">
        <v>219</v>
      </c>
      <c r="F56" s="42"/>
    </row>
    <row r="57" spans="1:6" ht="22.5" customHeight="1">
      <c r="A57" s="3" t="s">
        <v>325</v>
      </c>
      <c r="B57" s="3" t="s">
        <v>326</v>
      </c>
      <c r="C57" s="18">
        <f>C56*3.412</f>
        <v>11.942</v>
      </c>
      <c r="D57" s="18">
        <v>11.9</v>
      </c>
      <c r="E57" s="4" t="s">
        <v>219</v>
      </c>
      <c r="F57" s="5" t="s">
        <v>327</v>
      </c>
    </row>
    <row r="58" spans="1:6" ht="32.1" customHeight="1">
      <c r="A58" s="3" t="s">
        <v>328</v>
      </c>
      <c r="B58" s="3" t="s">
        <v>329</v>
      </c>
      <c r="C58" s="10">
        <v>1</v>
      </c>
      <c r="D58" s="10">
        <v>0.62</v>
      </c>
      <c r="E58" s="4" t="s">
        <v>287</v>
      </c>
      <c r="F58" s="5" t="s">
        <v>330</v>
      </c>
    </row>
    <row r="59" spans="1:6" ht="19.5" customHeight="1">
      <c r="A59" s="3" t="s">
        <v>331</v>
      </c>
      <c r="B59" s="3" t="s">
        <v>324</v>
      </c>
      <c r="C59" s="10" t="s">
        <v>126</v>
      </c>
      <c r="D59" s="10">
        <v>3.2330000000000001</v>
      </c>
      <c r="E59" s="4" t="s">
        <v>287</v>
      </c>
      <c r="F59" s="5" t="s">
        <v>332</v>
      </c>
    </row>
    <row r="60" spans="1:6" ht="19.5" customHeight="1">
      <c r="A60" s="3" t="s">
        <v>333</v>
      </c>
      <c r="B60" s="3" t="s">
        <v>329</v>
      </c>
      <c r="C60" s="27" t="s">
        <v>126</v>
      </c>
      <c r="D60" s="27">
        <v>0.69</v>
      </c>
      <c r="E60" s="4" t="s">
        <v>287</v>
      </c>
      <c r="F60" s="5" t="s">
        <v>332</v>
      </c>
    </row>
    <row r="61" spans="1:6" ht="19.5" customHeight="1">
      <c r="A61" s="3" t="s">
        <v>334</v>
      </c>
      <c r="B61" s="3" t="s">
        <v>335</v>
      </c>
      <c r="C61" s="6">
        <v>1</v>
      </c>
      <c r="D61" s="6">
        <v>0.9</v>
      </c>
      <c r="E61" s="4" t="s">
        <v>287</v>
      </c>
      <c r="F61" s="5" t="s">
        <v>336</v>
      </c>
    </row>
    <row r="62" spans="1:6" ht="19.5" customHeight="1">
      <c r="A62" s="3" t="s">
        <v>337</v>
      </c>
      <c r="B62" s="3" t="s">
        <v>211</v>
      </c>
      <c r="C62" s="6">
        <v>0.7</v>
      </c>
      <c r="D62" s="6">
        <v>0.7</v>
      </c>
      <c r="E62" s="4" t="s">
        <v>219</v>
      </c>
      <c r="F62" s="5" t="s">
        <v>338</v>
      </c>
    </row>
    <row r="63" spans="1:6" ht="19.5" customHeight="1">
      <c r="A63" s="3" t="s">
        <v>339</v>
      </c>
      <c r="B63" s="3" t="s">
        <v>211</v>
      </c>
      <c r="C63" s="6">
        <v>0.9</v>
      </c>
      <c r="D63" s="6">
        <v>0.9</v>
      </c>
      <c r="E63" s="4" t="s">
        <v>219</v>
      </c>
      <c r="F63" s="5"/>
    </row>
    <row r="64" spans="1:6" ht="19.5" customHeight="1" thickBot="1">
      <c r="A64" s="3" t="s">
        <v>340</v>
      </c>
      <c r="B64" s="3" t="s">
        <v>341</v>
      </c>
      <c r="C64" s="6">
        <v>2.5</v>
      </c>
      <c r="D64" s="6">
        <v>2.5</v>
      </c>
      <c r="E64" s="4" t="s">
        <v>219</v>
      </c>
      <c r="F64" s="5"/>
    </row>
    <row r="65" spans="1:6" ht="21.95" customHeight="1">
      <c r="A65" s="57" t="s">
        <v>342</v>
      </c>
      <c r="B65" s="66"/>
      <c r="C65" s="66"/>
      <c r="D65" s="66"/>
      <c r="E65" s="66"/>
      <c r="F65" s="66"/>
    </row>
    <row r="66" spans="1:6" ht="16.5" customHeight="1">
      <c r="A66" s="3" t="s">
        <v>343</v>
      </c>
      <c r="B66" s="28" t="s">
        <v>162</v>
      </c>
      <c r="C66" s="8">
        <v>154</v>
      </c>
      <c r="D66" s="8" t="s">
        <v>126</v>
      </c>
      <c r="E66" s="4" t="s">
        <v>287</v>
      </c>
      <c r="F66" s="5" t="s">
        <v>344</v>
      </c>
    </row>
    <row r="67" spans="1:6" ht="21.95" customHeight="1">
      <c r="A67" s="3" t="s">
        <v>343</v>
      </c>
      <c r="B67" s="29" t="s">
        <v>90</v>
      </c>
      <c r="C67" s="8">
        <f>C66*3517</f>
        <v>541618</v>
      </c>
      <c r="D67" s="8" t="s">
        <v>126</v>
      </c>
      <c r="E67" s="4" t="s">
        <v>287</v>
      </c>
      <c r="F67" s="5" t="s">
        <v>344</v>
      </c>
    </row>
    <row r="68" spans="1:6" ht="21.95" customHeight="1">
      <c r="A68" s="3" t="s">
        <v>345</v>
      </c>
      <c r="B68" s="3" t="s">
        <v>346</v>
      </c>
      <c r="C68" s="8">
        <v>710</v>
      </c>
      <c r="D68" s="8" t="s">
        <v>126</v>
      </c>
      <c r="E68" s="4"/>
      <c r="F68" s="5"/>
    </row>
    <row r="69" spans="1:6" ht="33.950000000000003" customHeight="1">
      <c r="A69" s="3" t="s">
        <v>347</v>
      </c>
      <c r="B69" s="3" t="s">
        <v>183</v>
      </c>
      <c r="C69" s="8">
        <v>12430</v>
      </c>
      <c r="D69" s="8" t="s">
        <v>126</v>
      </c>
      <c r="E69" s="4" t="s">
        <v>287</v>
      </c>
      <c r="F69" s="5" t="s">
        <v>348</v>
      </c>
    </row>
    <row r="70" spans="1:6" ht="33.950000000000003" customHeight="1">
      <c r="A70" s="3" t="s">
        <v>349</v>
      </c>
      <c r="B70" s="3" t="s">
        <v>186</v>
      </c>
      <c r="C70" s="9">
        <v>2.41</v>
      </c>
      <c r="D70" s="9" t="s">
        <v>126</v>
      </c>
      <c r="E70" s="4" t="s">
        <v>287</v>
      </c>
      <c r="F70" s="5" t="s">
        <v>350</v>
      </c>
    </row>
    <row r="71" spans="1:6" ht="33.950000000000003" customHeight="1">
      <c r="A71" s="3" t="s">
        <v>351</v>
      </c>
      <c r="B71" s="3" t="s">
        <v>312</v>
      </c>
      <c r="C71" s="8" t="s">
        <v>352</v>
      </c>
      <c r="D71" s="9" t="s">
        <v>126</v>
      </c>
      <c r="E71" s="4" t="s">
        <v>287</v>
      </c>
      <c r="F71" s="5" t="s">
        <v>353</v>
      </c>
    </row>
    <row r="72" spans="1:6" ht="33.950000000000003" customHeight="1">
      <c r="A72" s="3" t="s">
        <v>354</v>
      </c>
      <c r="B72" s="3" t="s">
        <v>37</v>
      </c>
      <c r="C72" s="6" t="s">
        <v>355</v>
      </c>
      <c r="D72" s="9" t="s">
        <v>126</v>
      </c>
      <c r="E72" s="4" t="s">
        <v>287</v>
      </c>
      <c r="F72" s="5" t="s">
        <v>356</v>
      </c>
    </row>
    <row r="73" spans="1:6" ht="33.950000000000003" customHeight="1">
      <c r="A73" s="3" t="s">
        <v>357</v>
      </c>
      <c r="B73" s="3" t="s">
        <v>37</v>
      </c>
      <c r="C73" s="6" t="s">
        <v>355</v>
      </c>
      <c r="D73" s="9" t="s">
        <v>126</v>
      </c>
      <c r="E73" s="4" t="s">
        <v>287</v>
      </c>
      <c r="F73" s="5" t="s">
        <v>358</v>
      </c>
    </row>
    <row r="74" spans="1:6" ht="33.950000000000003" customHeight="1">
      <c r="A74" s="3" t="s">
        <v>359</v>
      </c>
      <c r="B74" s="3" t="s">
        <v>37</v>
      </c>
      <c r="C74" s="6" t="s">
        <v>360</v>
      </c>
      <c r="D74" s="9" t="s">
        <v>126</v>
      </c>
      <c r="E74" s="4" t="s">
        <v>287</v>
      </c>
      <c r="F74" s="5" t="s">
        <v>361</v>
      </c>
    </row>
    <row r="75" spans="1:6" ht="48" customHeight="1">
      <c r="A75" s="3" t="s">
        <v>362</v>
      </c>
      <c r="B75" s="3" t="s">
        <v>37</v>
      </c>
      <c r="C75" s="6" t="s">
        <v>363</v>
      </c>
      <c r="D75" s="9" t="s">
        <v>126</v>
      </c>
      <c r="E75" s="4" t="s">
        <v>287</v>
      </c>
      <c r="F75" s="5" t="s">
        <v>364</v>
      </c>
    </row>
    <row r="76" spans="1:6" ht="21.95" customHeight="1">
      <c r="A76" s="3" t="s">
        <v>365</v>
      </c>
      <c r="B76" s="3" t="s">
        <v>366</v>
      </c>
      <c r="C76" s="19">
        <v>37</v>
      </c>
      <c r="D76" s="9" t="s">
        <v>126</v>
      </c>
      <c r="E76" s="4" t="s">
        <v>287</v>
      </c>
      <c r="F76" s="5" t="s">
        <v>367</v>
      </c>
    </row>
    <row r="77" spans="1:6" ht="21.95" customHeight="1"/>
  </sheetData>
  <mergeCells count="8">
    <mergeCell ref="A1:F1"/>
    <mergeCell ref="A4:F4"/>
    <mergeCell ref="A22:F22"/>
    <mergeCell ref="A50:F50"/>
    <mergeCell ref="A65:F65"/>
    <mergeCell ref="A15:F15"/>
    <mergeCell ref="A2:F2"/>
    <mergeCell ref="A41:F4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45"/>
  <sheetViews>
    <sheetView showGridLines="0" topLeftCell="A31" zoomScale="150" zoomScaleNormal="150" workbookViewId="0">
      <selection activeCell="O3" sqref="O3"/>
    </sheetView>
  </sheetViews>
  <sheetFormatPr defaultColWidth="8.85546875" defaultRowHeight="15"/>
  <cols>
    <col min="1" max="1" width="22" style="1" customWidth="1"/>
    <col min="2" max="5" width="7" style="1" customWidth="1"/>
    <col min="6" max="6" width="8.7109375" style="1" customWidth="1"/>
    <col min="7" max="26" width="7" style="1" customWidth="1"/>
    <col min="27" max="27" width="8.85546875" style="1" customWidth="1"/>
    <col min="28" max="16384" width="8.85546875" style="1"/>
  </cols>
  <sheetData>
    <row r="1" spans="1:26" ht="24" customHeight="1">
      <c r="A1" s="56" t="s">
        <v>368</v>
      </c>
      <c r="B1" s="68"/>
      <c r="C1" s="68"/>
      <c r="D1" s="68"/>
      <c r="E1" s="68"/>
      <c r="F1" s="68"/>
      <c r="G1" s="68"/>
      <c r="H1" s="68"/>
      <c r="I1" s="68"/>
      <c r="J1" s="68"/>
      <c r="K1" s="68"/>
      <c r="L1" s="68"/>
      <c r="M1" s="68"/>
      <c r="N1" s="68"/>
      <c r="O1" s="68"/>
      <c r="P1" s="68"/>
      <c r="Q1" s="68"/>
      <c r="R1" s="68"/>
      <c r="S1" s="68"/>
      <c r="T1" s="68"/>
      <c r="U1" s="68"/>
      <c r="V1" s="68"/>
      <c r="W1" s="68"/>
      <c r="X1" s="68"/>
      <c r="Y1" s="68"/>
      <c r="Z1" s="68"/>
    </row>
    <row r="2" spans="1:26" ht="44.1" customHeight="1" thickBot="1">
      <c r="A2" s="61" t="s">
        <v>369</v>
      </c>
      <c r="B2" s="68"/>
      <c r="C2" s="68"/>
      <c r="D2" s="68"/>
      <c r="E2" s="68"/>
      <c r="F2" s="68"/>
      <c r="G2" s="68"/>
      <c r="H2" s="68"/>
      <c r="I2" s="68"/>
      <c r="J2" s="68"/>
      <c r="K2" s="68"/>
      <c r="L2" s="68"/>
      <c r="M2" s="68"/>
      <c r="N2" s="68"/>
      <c r="O2" s="68"/>
      <c r="P2" s="68"/>
      <c r="Q2" s="68"/>
      <c r="R2" s="68"/>
      <c r="S2" s="68"/>
      <c r="T2" s="68"/>
      <c r="U2" s="68"/>
      <c r="V2" s="68"/>
      <c r="W2" s="68"/>
      <c r="X2" s="68"/>
      <c r="Y2" s="68"/>
      <c r="Z2" s="68"/>
    </row>
    <row r="3" spans="1:26" ht="21.95" customHeight="1" thickBot="1">
      <c r="A3" s="57" t="s">
        <v>370</v>
      </c>
      <c r="B3" s="66"/>
      <c r="C3" s="66"/>
      <c r="D3" s="66"/>
      <c r="E3" s="66"/>
      <c r="F3" s="66"/>
      <c r="G3" s="66"/>
      <c r="H3" s="66"/>
      <c r="I3" s="66"/>
      <c r="J3" s="66"/>
    </row>
    <row r="4" spans="1:26" ht="62.1" customHeight="1" thickBot="1">
      <c r="A4" s="2" t="s">
        <v>371</v>
      </c>
      <c r="B4" s="2" t="s">
        <v>372</v>
      </c>
      <c r="C4" s="2" t="s">
        <v>373</v>
      </c>
      <c r="D4" s="2" t="s">
        <v>374</v>
      </c>
      <c r="E4" s="2" t="s">
        <v>375</v>
      </c>
      <c r="F4" s="2" t="s">
        <v>376</v>
      </c>
      <c r="G4" s="2" t="s">
        <v>377</v>
      </c>
      <c r="H4" s="2" t="s">
        <v>378</v>
      </c>
      <c r="I4" s="2" t="s">
        <v>379</v>
      </c>
    </row>
    <row r="5" spans="1:26" ht="20.100000000000001" customHeight="1">
      <c r="A5" s="12" t="s">
        <v>380</v>
      </c>
      <c r="B5" s="12">
        <v>7</v>
      </c>
      <c r="C5" s="13">
        <f>MAX(B14:Y14)</f>
        <v>0.6</v>
      </c>
      <c r="D5" s="14">
        <f>MIN(B23:Y23)</f>
        <v>12</v>
      </c>
      <c r="E5" s="14">
        <f>MAX(B23:Y23)</f>
        <v>50</v>
      </c>
      <c r="F5" s="14">
        <f>MIN(B32:Y32)</f>
        <v>79</v>
      </c>
      <c r="G5" s="14">
        <f>MAX(B32:Y32)</f>
        <v>82</v>
      </c>
      <c r="H5" s="14">
        <f>MIN(B40:Y40)</f>
        <v>65</v>
      </c>
      <c r="I5" s="14">
        <f>MAX(B40:Y40)</f>
        <v>67</v>
      </c>
    </row>
    <row r="6" spans="1:26" ht="20.100000000000001" customHeight="1">
      <c r="A6" s="12" t="s">
        <v>381</v>
      </c>
      <c r="B6" s="12">
        <v>7</v>
      </c>
      <c r="C6" s="13">
        <f>MAX(B15:Y15)</f>
        <v>0.8</v>
      </c>
      <c r="D6" s="14">
        <f>MIN(B24:Y24)</f>
        <v>14</v>
      </c>
      <c r="E6" s="14">
        <f>MAX(B24:Y24)</f>
        <v>80</v>
      </c>
      <c r="F6" s="14">
        <f>MIN(B32:Y32)</f>
        <v>79</v>
      </c>
      <c r="G6" s="14">
        <f>MAX(B32:Y32)</f>
        <v>82</v>
      </c>
      <c r="H6" s="14">
        <f>MIN(B40:Y40)</f>
        <v>65</v>
      </c>
      <c r="I6" s="14">
        <f>MAX(B40:Y40)</f>
        <v>67</v>
      </c>
    </row>
    <row r="7" spans="1:26" ht="20.100000000000001" customHeight="1">
      <c r="A7" s="12" t="s">
        <v>382</v>
      </c>
      <c r="B7" s="12">
        <v>35</v>
      </c>
      <c r="C7" s="13">
        <f>MAX(B16:Y16)</f>
        <v>1</v>
      </c>
      <c r="D7" s="14">
        <f>MIN(B25:Y25)</f>
        <v>18</v>
      </c>
      <c r="E7" s="14">
        <f>MAX(B25:Y25)</f>
        <v>100</v>
      </c>
      <c r="F7" s="14">
        <f>MIN(B33:Y33)</f>
        <v>75</v>
      </c>
      <c r="G7" s="14">
        <f>MAX(B33:Y33)</f>
        <v>79</v>
      </c>
      <c r="H7" s="14">
        <f>MIN(B41:Y41)</f>
        <v>54</v>
      </c>
      <c r="I7" s="14">
        <f>MAX(B41:Y41)</f>
        <v>57</v>
      </c>
    </row>
    <row r="8" spans="1:26" ht="20.100000000000001" customHeight="1">
      <c r="A8" s="12" t="s">
        <v>383</v>
      </c>
      <c r="B8" s="12">
        <v>14</v>
      </c>
      <c r="C8" s="13">
        <f>MAX(B17:Y17)</f>
        <v>0.8</v>
      </c>
      <c r="D8" s="14">
        <f>MIN(B26:Y26)</f>
        <v>25</v>
      </c>
      <c r="E8" s="14">
        <f>MAX(B26:Y26)</f>
        <v>90</v>
      </c>
      <c r="F8" s="14">
        <f>MIN(B34:Y34)</f>
        <v>70</v>
      </c>
      <c r="G8" s="14">
        <f>MAX(B34:Y34)</f>
        <v>73</v>
      </c>
      <c r="H8" s="14">
        <f>MIN(B42:Y42)</f>
        <v>46</v>
      </c>
      <c r="I8" s="14">
        <f>MAX(B42:Y42)</f>
        <v>48</v>
      </c>
    </row>
    <row r="9" spans="1:26" ht="20.100000000000001" customHeight="1">
      <c r="A9" s="12" t="s">
        <v>384</v>
      </c>
      <c r="B9" s="12">
        <v>4</v>
      </c>
      <c r="C9" s="13">
        <f>MAX(B18:Y18)</f>
        <v>0</v>
      </c>
      <c r="D9" s="14">
        <f>MIN(B27:Y27)</f>
        <v>0</v>
      </c>
      <c r="E9" s="14">
        <f>MAX(B27:Y27)</f>
        <v>0</v>
      </c>
      <c r="F9" s="14">
        <f>MIN(B35:Y35)</f>
        <v>75</v>
      </c>
      <c r="G9" s="14">
        <f>MAX(B35:Y35)</f>
        <v>75</v>
      </c>
      <c r="H9" s="14">
        <f>MIN(B43:Y43)</f>
        <v>50</v>
      </c>
      <c r="I9" s="14">
        <f>MAX(B43:Y43)</f>
        <v>50</v>
      </c>
    </row>
    <row r="10" spans="1:26" ht="20.100000000000001" customHeight="1">
      <c r="A10" s="12"/>
      <c r="B10" s="12"/>
      <c r="C10" s="13"/>
      <c r="D10" s="14"/>
      <c r="E10" s="14"/>
      <c r="F10" s="14"/>
      <c r="G10" s="14"/>
      <c r="H10" s="14"/>
      <c r="I10" s="14"/>
    </row>
    <row r="11" spans="1:26" ht="20.100000000000001" customHeight="1" thickBot="1">
      <c r="A11" s="12"/>
      <c r="B11" s="12"/>
      <c r="C11" s="13"/>
      <c r="D11" s="14"/>
      <c r="E11" s="14"/>
      <c r="F11" s="14"/>
      <c r="G11" s="14"/>
      <c r="H11" s="14"/>
      <c r="I11" s="14"/>
    </row>
    <row r="12" spans="1:26" ht="21.95" customHeight="1" thickBot="1">
      <c r="A12" s="57" t="s">
        <v>385</v>
      </c>
      <c r="B12" s="66"/>
      <c r="C12" s="66"/>
      <c r="D12" s="66"/>
      <c r="E12" s="66"/>
      <c r="F12" s="66"/>
      <c r="G12" s="66"/>
      <c r="H12" s="66"/>
      <c r="I12" s="66"/>
      <c r="J12" s="66"/>
      <c r="K12" s="66"/>
      <c r="L12" s="66"/>
      <c r="M12" s="66"/>
      <c r="N12" s="66"/>
      <c r="O12" s="66"/>
      <c r="P12" s="66"/>
      <c r="Q12" s="66"/>
      <c r="R12" s="66"/>
      <c r="S12" s="66"/>
      <c r="T12" s="66"/>
      <c r="U12" s="66"/>
      <c r="V12" s="66"/>
      <c r="W12" s="66"/>
      <c r="X12" s="66"/>
      <c r="Y12" s="66"/>
      <c r="Z12" s="66"/>
    </row>
    <row r="13" spans="1:26" ht="20.100000000000001" customHeight="1" thickBot="1">
      <c r="A13" s="2" t="s">
        <v>386</v>
      </c>
      <c r="B13" s="2">
        <v>1</v>
      </c>
      <c r="C13" s="2">
        <v>2</v>
      </c>
      <c r="D13" s="2">
        <v>3</v>
      </c>
      <c r="E13" s="2">
        <v>4</v>
      </c>
      <c r="F13" s="2">
        <v>5</v>
      </c>
      <c r="G13" s="2">
        <v>6</v>
      </c>
      <c r="H13" s="2">
        <v>7</v>
      </c>
      <c r="I13" s="2">
        <v>8</v>
      </c>
      <c r="J13" s="2">
        <v>9</v>
      </c>
      <c r="K13" s="2">
        <v>10</v>
      </c>
      <c r="L13" s="2">
        <v>11</v>
      </c>
      <c r="M13" s="2">
        <v>12</v>
      </c>
      <c r="N13" s="2">
        <v>13</v>
      </c>
      <c r="O13" s="2">
        <v>14</v>
      </c>
      <c r="P13" s="2">
        <v>15</v>
      </c>
      <c r="Q13" s="2">
        <v>16</v>
      </c>
      <c r="R13" s="2">
        <v>17</v>
      </c>
      <c r="S13" s="2">
        <v>18</v>
      </c>
      <c r="T13" s="2">
        <v>19</v>
      </c>
      <c r="U13" s="2">
        <v>20</v>
      </c>
      <c r="V13" s="2">
        <v>21</v>
      </c>
      <c r="W13" s="2">
        <v>22</v>
      </c>
      <c r="X13" s="2">
        <v>23</v>
      </c>
      <c r="Y13" s="2">
        <v>24</v>
      </c>
    </row>
    <row r="14" spans="1:26" ht="20.100000000000001" customHeight="1">
      <c r="A14" s="15" t="s">
        <v>380</v>
      </c>
      <c r="B14" s="16">
        <v>0</v>
      </c>
      <c r="C14" s="16">
        <v>0</v>
      </c>
      <c r="D14" s="16">
        <v>0</v>
      </c>
      <c r="E14" s="16">
        <v>0</v>
      </c>
      <c r="F14" s="16">
        <v>0</v>
      </c>
      <c r="G14" s="16">
        <v>0</v>
      </c>
      <c r="H14" s="16">
        <v>0.6</v>
      </c>
      <c r="I14" s="16">
        <v>0.6</v>
      </c>
      <c r="J14" s="16">
        <v>0.6</v>
      </c>
      <c r="K14" s="16">
        <v>0.6</v>
      </c>
      <c r="L14" s="16">
        <v>0.6</v>
      </c>
      <c r="M14" s="16">
        <v>0.6</v>
      </c>
      <c r="N14" s="16">
        <v>0.6</v>
      </c>
      <c r="O14" s="16">
        <v>0.6</v>
      </c>
      <c r="P14" s="16">
        <v>0.6</v>
      </c>
      <c r="Q14" s="16">
        <v>0.6</v>
      </c>
      <c r="R14" s="16">
        <v>0.6</v>
      </c>
      <c r="S14" s="16">
        <v>0.6</v>
      </c>
      <c r="T14" s="16">
        <v>0</v>
      </c>
      <c r="U14" s="16">
        <v>0</v>
      </c>
      <c r="V14" s="16">
        <v>0</v>
      </c>
      <c r="W14" s="16">
        <v>0</v>
      </c>
      <c r="X14" s="16">
        <v>0</v>
      </c>
      <c r="Y14" s="16">
        <v>0</v>
      </c>
    </row>
    <row r="15" spans="1:26" ht="20.100000000000001" customHeight="1">
      <c r="A15" s="15" t="s">
        <v>381</v>
      </c>
      <c r="B15" s="16">
        <v>0</v>
      </c>
      <c r="C15" s="16">
        <v>0</v>
      </c>
      <c r="D15" s="16">
        <v>0</v>
      </c>
      <c r="E15" s="16">
        <v>0</v>
      </c>
      <c r="F15" s="16">
        <v>0</v>
      </c>
      <c r="G15" s="16">
        <v>0</v>
      </c>
      <c r="H15" s="16">
        <v>0.8</v>
      </c>
      <c r="I15" s="16">
        <v>0.8</v>
      </c>
      <c r="J15" s="16">
        <v>0.8</v>
      </c>
      <c r="K15" s="16">
        <v>0.8</v>
      </c>
      <c r="L15" s="16">
        <v>0.8</v>
      </c>
      <c r="M15" s="16">
        <v>0.8</v>
      </c>
      <c r="N15" s="16">
        <v>0.8</v>
      </c>
      <c r="O15" s="16">
        <v>0.8</v>
      </c>
      <c r="P15" s="16">
        <v>0.8</v>
      </c>
      <c r="Q15" s="16">
        <v>0.8</v>
      </c>
      <c r="R15" s="16">
        <v>0.8</v>
      </c>
      <c r="S15" s="16">
        <v>0.8</v>
      </c>
      <c r="T15" s="16">
        <v>0</v>
      </c>
      <c r="U15" s="16">
        <v>0</v>
      </c>
      <c r="V15" s="16">
        <v>0</v>
      </c>
      <c r="W15" s="16">
        <v>0</v>
      </c>
      <c r="X15" s="16">
        <v>0</v>
      </c>
      <c r="Y15" s="16">
        <v>0</v>
      </c>
    </row>
    <row r="16" spans="1:26" ht="20.100000000000001" customHeight="1">
      <c r="A16" s="15" t="s">
        <v>382</v>
      </c>
      <c r="B16" s="16">
        <v>0</v>
      </c>
      <c r="C16" s="16">
        <v>0</v>
      </c>
      <c r="D16" s="16">
        <v>0</v>
      </c>
      <c r="E16" s="16">
        <v>0</v>
      </c>
      <c r="F16" s="16">
        <v>0</v>
      </c>
      <c r="G16" s="16">
        <v>0</v>
      </c>
      <c r="H16" s="16">
        <v>1</v>
      </c>
      <c r="I16" s="16">
        <v>1</v>
      </c>
      <c r="J16" s="16">
        <v>1</v>
      </c>
      <c r="K16" s="16">
        <v>1</v>
      </c>
      <c r="L16" s="16">
        <v>1</v>
      </c>
      <c r="M16" s="16">
        <v>1</v>
      </c>
      <c r="N16" s="16">
        <v>1</v>
      </c>
      <c r="O16" s="16">
        <v>1</v>
      </c>
      <c r="P16" s="16">
        <v>1</v>
      </c>
      <c r="Q16" s="16">
        <v>1</v>
      </c>
      <c r="R16" s="16">
        <v>1</v>
      </c>
      <c r="S16" s="16">
        <v>1</v>
      </c>
      <c r="T16" s="16">
        <v>0</v>
      </c>
      <c r="U16" s="16">
        <v>0</v>
      </c>
      <c r="V16" s="16">
        <v>0</v>
      </c>
      <c r="W16" s="16">
        <v>0</v>
      </c>
      <c r="X16" s="16">
        <v>0</v>
      </c>
      <c r="Y16" s="16">
        <v>0</v>
      </c>
    </row>
    <row r="17" spans="1:26" ht="20.100000000000001" customHeight="1">
      <c r="A17" s="15" t="s">
        <v>383</v>
      </c>
      <c r="B17" s="16">
        <v>0</v>
      </c>
      <c r="C17" s="16">
        <v>0</v>
      </c>
      <c r="D17" s="16">
        <v>0</v>
      </c>
      <c r="E17" s="16">
        <v>0</v>
      </c>
      <c r="F17" s="16">
        <v>0</v>
      </c>
      <c r="G17" s="16">
        <v>0</v>
      </c>
      <c r="H17" s="16">
        <v>0.8</v>
      </c>
      <c r="I17" s="16">
        <v>0.8</v>
      </c>
      <c r="J17" s="16">
        <v>0.8</v>
      </c>
      <c r="K17" s="16">
        <v>0.8</v>
      </c>
      <c r="L17" s="16">
        <v>0.8</v>
      </c>
      <c r="M17" s="16">
        <v>0.8</v>
      </c>
      <c r="N17" s="16">
        <v>0.8</v>
      </c>
      <c r="O17" s="16">
        <v>0.8</v>
      </c>
      <c r="P17" s="16">
        <v>0.8</v>
      </c>
      <c r="Q17" s="16">
        <v>0.8</v>
      </c>
      <c r="R17" s="16">
        <v>0.8</v>
      </c>
      <c r="S17" s="16">
        <v>0.8</v>
      </c>
      <c r="T17" s="16">
        <v>0</v>
      </c>
      <c r="U17" s="16">
        <v>0</v>
      </c>
      <c r="V17" s="16">
        <v>0</v>
      </c>
      <c r="W17" s="16">
        <v>0</v>
      </c>
      <c r="X17" s="16">
        <v>0</v>
      </c>
      <c r="Y17" s="16">
        <v>0</v>
      </c>
    </row>
    <row r="18" spans="1:26" ht="20.100000000000001" customHeight="1">
      <c r="A18" s="15" t="s">
        <v>384</v>
      </c>
      <c r="B18" s="16">
        <v>0</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row>
    <row r="19" spans="1:26" ht="20.100000000000001" customHeight="1"/>
    <row r="20" spans="1:26" ht="20.100000000000001" customHeight="1" thickBot="1"/>
    <row r="21" spans="1:26" ht="21.95" customHeight="1" thickBot="1">
      <c r="A21" s="57" t="s">
        <v>387</v>
      </c>
      <c r="B21" s="66"/>
      <c r="C21" s="66"/>
      <c r="D21" s="66"/>
      <c r="E21" s="66"/>
      <c r="F21" s="66"/>
      <c r="G21" s="66"/>
      <c r="H21" s="66"/>
      <c r="I21" s="66"/>
      <c r="J21" s="66"/>
      <c r="K21" s="66"/>
      <c r="L21" s="66"/>
      <c r="M21" s="66"/>
      <c r="N21" s="66"/>
      <c r="O21" s="66"/>
      <c r="P21" s="66"/>
      <c r="Q21" s="66"/>
      <c r="R21" s="66"/>
      <c r="S21" s="66"/>
      <c r="T21" s="66"/>
      <c r="U21" s="66"/>
      <c r="V21" s="66"/>
      <c r="W21" s="66"/>
      <c r="X21" s="66"/>
      <c r="Y21" s="66"/>
      <c r="Z21" s="66"/>
    </row>
    <row r="22" spans="1:26" ht="20.100000000000001" customHeight="1" thickBot="1">
      <c r="A22" s="2" t="s">
        <v>386</v>
      </c>
      <c r="B22" s="2">
        <v>1</v>
      </c>
      <c r="C22" s="2">
        <v>2</v>
      </c>
      <c r="D22" s="2">
        <v>3</v>
      </c>
      <c r="E22" s="2">
        <v>4</v>
      </c>
      <c r="F22" s="2">
        <v>5</v>
      </c>
      <c r="G22" s="2">
        <v>6</v>
      </c>
      <c r="H22" s="2">
        <v>7</v>
      </c>
      <c r="I22" s="2">
        <v>8</v>
      </c>
      <c r="J22" s="2">
        <v>9</v>
      </c>
      <c r="K22" s="2">
        <v>10</v>
      </c>
      <c r="L22" s="2">
        <v>11</v>
      </c>
      <c r="M22" s="2">
        <v>12</v>
      </c>
      <c r="N22" s="2">
        <v>13</v>
      </c>
      <c r="O22" s="2">
        <v>14</v>
      </c>
      <c r="P22" s="2">
        <v>15</v>
      </c>
      <c r="Q22" s="2">
        <v>16</v>
      </c>
      <c r="R22" s="2">
        <v>17</v>
      </c>
      <c r="S22" s="2">
        <v>18</v>
      </c>
      <c r="T22" s="2">
        <v>19</v>
      </c>
      <c r="U22" s="2">
        <v>20</v>
      </c>
      <c r="V22" s="2">
        <v>21</v>
      </c>
      <c r="W22" s="2">
        <v>22</v>
      </c>
      <c r="X22" s="2">
        <v>23</v>
      </c>
      <c r="Y22" s="2">
        <v>24</v>
      </c>
    </row>
    <row r="23" spans="1:26" ht="20.100000000000001" customHeight="1">
      <c r="A23" s="15" t="s">
        <v>380</v>
      </c>
      <c r="B23" s="17">
        <v>12</v>
      </c>
      <c r="C23" s="17">
        <v>12</v>
      </c>
      <c r="D23" s="17">
        <v>12</v>
      </c>
      <c r="E23" s="17">
        <v>12</v>
      </c>
      <c r="F23" s="17">
        <v>12</v>
      </c>
      <c r="G23" s="17">
        <v>12</v>
      </c>
      <c r="H23" s="17">
        <v>30</v>
      </c>
      <c r="I23" s="17">
        <v>40</v>
      </c>
      <c r="J23" s="17">
        <v>45</v>
      </c>
      <c r="K23" s="17">
        <v>50</v>
      </c>
      <c r="L23" s="17">
        <v>50</v>
      </c>
      <c r="M23" s="17">
        <v>50</v>
      </c>
      <c r="N23" s="17">
        <v>50</v>
      </c>
      <c r="O23" s="17">
        <v>50</v>
      </c>
      <c r="P23" s="17">
        <v>50</v>
      </c>
      <c r="Q23" s="17">
        <v>50</v>
      </c>
      <c r="R23" s="17">
        <v>50</v>
      </c>
      <c r="S23" s="17">
        <v>50</v>
      </c>
      <c r="T23" s="17">
        <v>35</v>
      </c>
      <c r="U23" s="17">
        <v>25</v>
      </c>
      <c r="V23" s="17">
        <v>20</v>
      </c>
      <c r="W23" s="17">
        <v>18</v>
      </c>
      <c r="X23" s="17">
        <v>16</v>
      </c>
      <c r="Y23" s="17">
        <v>14</v>
      </c>
    </row>
    <row r="24" spans="1:26" ht="20.100000000000001" customHeight="1">
      <c r="A24" s="15" t="s">
        <v>381</v>
      </c>
      <c r="B24" s="17">
        <v>14</v>
      </c>
      <c r="C24" s="17">
        <v>14</v>
      </c>
      <c r="D24" s="17">
        <v>14</v>
      </c>
      <c r="E24" s="17">
        <v>14</v>
      </c>
      <c r="F24" s="17">
        <v>14</v>
      </c>
      <c r="G24" s="17">
        <v>14</v>
      </c>
      <c r="H24" s="17">
        <v>60</v>
      </c>
      <c r="I24" s="17">
        <v>70</v>
      </c>
      <c r="J24" s="17">
        <v>75</v>
      </c>
      <c r="K24" s="17">
        <v>80</v>
      </c>
      <c r="L24" s="17">
        <v>80</v>
      </c>
      <c r="M24" s="17">
        <v>80</v>
      </c>
      <c r="N24" s="17">
        <v>80</v>
      </c>
      <c r="O24" s="17">
        <v>80</v>
      </c>
      <c r="P24" s="17">
        <v>80</v>
      </c>
      <c r="Q24" s="17">
        <v>80</v>
      </c>
      <c r="R24" s="17">
        <v>80</v>
      </c>
      <c r="S24" s="17">
        <v>80</v>
      </c>
      <c r="T24" s="17">
        <v>60</v>
      </c>
      <c r="U24" s="17">
        <v>43</v>
      </c>
      <c r="V24" s="17">
        <v>34</v>
      </c>
      <c r="W24" s="17">
        <v>26</v>
      </c>
      <c r="X24" s="17">
        <v>22</v>
      </c>
      <c r="Y24" s="17">
        <v>18</v>
      </c>
    </row>
    <row r="25" spans="1:26" ht="20.100000000000001" customHeight="1">
      <c r="A25" s="15" t="s">
        <v>382</v>
      </c>
      <c r="B25" s="17">
        <v>18</v>
      </c>
      <c r="C25" s="17">
        <v>18</v>
      </c>
      <c r="D25" s="17">
        <v>18</v>
      </c>
      <c r="E25" s="17">
        <v>18</v>
      </c>
      <c r="F25" s="17">
        <v>18</v>
      </c>
      <c r="G25" s="17">
        <v>18</v>
      </c>
      <c r="H25" s="17">
        <v>73</v>
      </c>
      <c r="I25" s="17">
        <v>82</v>
      </c>
      <c r="J25" s="17">
        <v>91</v>
      </c>
      <c r="K25" s="17">
        <v>100</v>
      </c>
      <c r="L25" s="17">
        <v>100</v>
      </c>
      <c r="M25" s="17">
        <v>100</v>
      </c>
      <c r="N25" s="17">
        <v>100</v>
      </c>
      <c r="O25" s="17">
        <v>100</v>
      </c>
      <c r="P25" s="17">
        <v>100</v>
      </c>
      <c r="Q25" s="17">
        <v>100</v>
      </c>
      <c r="R25" s="17">
        <v>100</v>
      </c>
      <c r="S25" s="17">
        <v>100</v>
      </c>
      <c r="T25" s="17">
        <v>75</v>
      </c>
      <c r="U25" s="17">
        <v>54</v>
      </c>
      <c r="V25" s="17">
        <v>41</v>
      </c>
      <c r="W25" s="17">
        <v>31</v>
      </c>
      <c r="X25" s="17">
        <v>26</v>
      </c>
      <c r="Y25" s="17">
        <v>21</v>
      </c>
    </row>
    <row r="26" spans="1:26" ht="20.100000000000001" customHeight="1">
      <c r="A26" s="15" t="s">
        <v>383</v>
      </c>
      <c r="B26" s="17">
        <v>25</v>
      </c>
      <c r="C26" s="17">
        <v>25</v>
      </c>
      <c r="D26" s="17">
        <v>25</v>
      </c>
      <c r="E26" s="17">
        <v>25</v>
      </c>
      <c r="F26" s="17">
        <v>25</v>
      </c>
      <c r="G26" s="17">
        <v>25</v>
      </c>
      <c r="H26" s="17">
        <v>68</v>
      </c>
      <c r="I26" s="17">
        <v>75</v>
      </c>
      <c r="J26" s="17">
        <v>83</v>
      </c>
      <c r="K26" s="17">
        <v>90</v>
      </c>
      <c r="L26" s="17">
        <v>90</v>
      </c>
      <c r="M26" s="17">
        <v>90</v>
      </c>
      <c r="N26" s="17">
        <v>90</v>
      </c>
      <c r="O26" s="17">
        <v>90</v>
      </c>
      <c r="P26" s="17">
        <v>90</v>
      </c>
      <c r="Q26" s="17">
        <v>90</v>
      </c>
      <c r="R26" s="17">
        <v>90</v>
      </c>
      <c r="S26" s="17">
        <v>90</v>
      </c>
      <c r="T26" s="17">
        <v>70</v>
      </c>
      <c r="U26" s="17">
        <v>55</v>
      </c>
      <c r="V26" s="17">
        <v>40</v>
      </c>
      <c r="W26" s="17">
        <v>35</v>
      </c>
      <c r="X26" s="17">
        <v>30</v>
      </c>
      <c r="Y26" s="17">
        <v>28</v>
      </c>
    </row>
    <row r="27" spans="1:26" ht="20.100000000000001" customHeight="1">
      <c r="A27" s="15" t="s">
        <v>384</v>
      </c>
      <c r="B27" s="17">
        <v>0</v>
      </c>
      <c r="C27" s="17">
        <v>0</v>
      </c>
      <c r="D27" s="17">
        <v>0</v>
      </c>
      <c r="E27" s="17">
        <v>0</v>
      </c>
      <c r="F27" s="17">
        <v>0</v>
      </c>
      <c r="G27" s="17">
        <v>0</v>
      </c>
      <c r="H27" s="17">
        <v>0</v>
      </c>
      <c r="I27" s="17">
        <v>0</v>
      </c>
      <c r="J27" s="17">
        <v>0</v>
      </c>
      <c r="K27" s="17">
        <v>0</v>
      </c>
      <c r="L27" s="17">
        <v>0</v>
      </c>
      <c r="M27" s="17">
        <v>0</v>
      </c>
      <c r="N27" s="17">
        <v>0</v>
      </c>
      <c r="O27" s="17">
        <v>0</v>
      </c>
      <c r="P27" s="17">
        <v>0</v>
      </c>
      <c r="Q27" s="17">
        <v>0</v>
      </c>
      <c r="R27" s="17">
        <v>0</v>
      </c>
      <c r="S27" s="17">
        <v>0</v>
      </c>
      <c r="T27" s="17">
        <v>0</v>
      </c>
      <c r="U27" s="17">
        <v>0</v>
      </c>
      <c r="V27" s="17">
        <v>0</v>
      </c>
      <c r="W27" s="17">
        <v>0</v>
      </c>
      <c r="X27" s="17">
        <v>0</v>
      </c>
      <c r="Y27" s="17">
        <v>0</v>
      </c>
    </row>
    <row r="28" spans="1:26" ht="20.100000000000001" customHeight="1"/>
    <row r="29" spans="1:26" ht="20.100000000000001" customHeight="1" thickBot="1"/>
    <row r="30" spans="1:26" ht="21.95" customHeight="1" thickBot="1">
      <c r="A30" s="57" t="s">
        <v>388</v>
      </c>
      <c r="B30" s="66"/>
      <c r="C30" s="66"/>
      <c r="D30" s="66"/>
      <c r="E30" s="66"/>
      <c r="F30" s="66"/>
      <c r="G30" s="66"/>
      <c r="H30" s="66"/>
      <c r="I30" s="66"/>
      <c r="J30" s="66"/>
      <c r="K30" s="66"/>
      <c r="L30" s="66"/>
      <c r="M30" s="66"/>
      <c r="N30" s="66"/>
      <c r="O30" s="66"/>
      <c r="P30" s="66"/>
      <c r="Q30" s="66"/>
      <c r="R30" s="66"/>
      <c r="S30" s="66"/>
      <c r="T30" s="66"/>
      <c r="U30" s="66"/>
      <c r="V30" s="66"/>
      <c r="W30" s="66"/>
      <c r="X30" s="66"/>
      <c r="Y30" s="66"/>
      <c r="Z30" s="66"/>
    </row>
    <row r="31" spans="1:26" ht="20.100000000000001" customHeight="1" thickBot="1">
      <c r="A31" s="2" t="s">
        <v>386</v>
      </c>
      <c r="B31" s="2">
        <v>1</v>
      </c>
      <c r="C31" s="2">
        <v>2</v>
      </c>
      <c r="D31" s="2">
        <v>3</v>
      </c>
      <c r="E31" s="2">
        <v>4</v>
      </c>
      <c r="F31" s="2">
        <v>5</v>
      </c>
      <c r="G31" s="2">
        <v>6</v>
      </c>
      <c r="H31" s="2">
        <v>7</v>
      </c>
      <c r="I31" s="2">
        <v>8</v>
      </c>
      <c r="J31" s="2">
        <v>9</v>
      </c>
      <c r="K31" s="2">
        <v>10</v>
      </c>
      <c r="L31" s="2">
        <v>11</v>
      </c>
      <c r="M31" s="2">
        <v>12</v>
      </c>
      <c r="N31" s="2">
        <v>13</v>
      </c>
      <c r="O31" s="2">
        <v>14</v>
      </c>
      <c r="P31" s="2">
        <v>15</v>
      </c>
      <c r="Q31" s="2">
        <v>16</v>
      </c>
      <c r="R31" s="2">
        <v>17</v>
      </c>
      <c r="S31" s="2">
        <v>18</v>
      </c>
      <c r="T31" s="2">
        <v>19</v>
      </c>
      <c r="U31" s="2">
        <v>20</v>
      </c>
      <c r="V31" s="2">
        <v>21</v>
      </c>
      <c r="W31" s="2">
        <v>22</v>
      </c>
      <c r="X31" s="2">
        <v>23</v>
      </c>
      <c r="Y31" s="2">
        <v>24</v>
      </c>
    </row>
    <row r="32" spans="1:26" ht="20.100000000000001" customHeight="1">
      <c r="A32" s="15" t="s">
        <v>389</v>
      </c>
      <c r="B32" s="17">
        <v>79</v>
      </c>
      <c r="C32" s="17">
        <v>79</v>
      </c>
      <c r="D32" s="17">
        <v>79</v>
      </c>
      <c r="E32" s="17">
        <v>79</v>
      </c>
      <c r="F32" s="17">
        <v>79</v>
      </c>
      <c r="G32" s="17">
        <v>79</v>
      </c>
      <c r="H32" s="17">
        <v>82</v>
      </c>
      <c r="I32" s="17">
        <v>82</v>
      </c>
      <c r="J32" s="17">
        <v>82</v>
      </c>
      <c r="K32" s="17">
        <v>82</v>
      </c>
      <c r="L32" s="17">
        <v>82</v>
      </c>
      <c r="M32" s="17">
        <v>82</v>
      </c>
      <c r="N32" s="17">
        <v>82</v>
      </c>
      <c r="O32" s="17">
        <v>82</v>
      </c>
      <c r="P32" s="17">
        <v>82</v>
      </c>
      <c r="Q32" s="17">
        <v>82</v>
      </c>
      <c r="R32" s="17">
        <v>82</v>
      </c>
      <c r="S32" s="17">
        <v>82</v>
      </c>
      <c r="T32" s="17">
        <v>79</v>
      </c>
      <c r="U32" s="17">
        <v>79</v>
      </c>
      <c r="V32" s="17">
        <v>79</v>
      </c>
      <c r="W32" s="17">
        <v>79</v>
      </c>
      <c r="X32" s="17">
        <v>79</v>
      </c>
      <c r="Y32" s="17">
        <v>79</v>
      </c>
    </row>
    <row r="33" spans="1:26" ht="20.100000000000001" customHeight="1">
      <c r="A33" s="15" t="s">
        <v>382</v>
      </c>
      <c r="B33" s="17">
        <v>75</v>
      </c>
      <c r="C33" s="17">
        <v>75</v>
      </c>
      <c r="D33" s="17">
        <v>75</v>
      </c>
      <c r="E33" s="17">
        <v>75</v>
      </c>
      <c r="F33" s="17">
        <v>75</v>
      </c>
      <c r="G33" s="17">
        <v>75</v>
      </c>
      <c r="H33" s="17">
        <v>79</v>
      </c>
      <c r="I33" s="17">
        <v>79</v>
      </c>
      <c r="J33" s="17">
        <v>79</v>
      </c>
      <c r="K33" s="17">
        <v>79</v>
      </c>
      <c r="L33" s="17">
        <v>79</v>
      </c>
      <c r="M33" s="17">
        <v>79</v>
      </c>
      <c r="N33" s="17">
        <v>79</v>
      </c>
      <c r="O33" s="17">
        <v>79</v>
      </c>
      <c r="P33" s="17">
        <v>79</v>
      </c>
      <c r="Q33" s="17">
        <v>79</v>
      </c>
      <c r="R33" s="17">
        <v>79</v>
      </c>
      <c r="S33" s="17">
        <v>79</v>
      </c>
      <c r="T33" s="17">
        <v>75</v>
      </c>
      <c r="U33" s="17">
        <v>75</v>
      </c>
      <c r="V33" s="17">
        <v>75</v>
      </c>
      <c r="W33" s="17">
        <v>75</v>
      </c>
      <c r="X33" s="17">
        <v>75</v>
      </c>
      <c r="Y33" s="17">
        <v>75</v>
      </c>
    </row>
    <row r="34" spans="1:26" ht="20.100000000000001" customHeight="1">
      <c r="A34" s="15" t="s">
        <v>383</v>
      </c>
      <c r="B34" s="17">
        <v>70</v>
      </c>
      <c r="C34" s="17">
        <v>70</v>
      </c>
      <c r="D34" s="17">
        <v>70</v>
      </c>
      <c r="E34" s="17">
        <v>70</v>
      </c>
      <c r="F34" s="17">
        <v>70</v>
      </c>
      <c r="G34" s="17">
        <v>70</v>
      </c>
      <c r="H34" s="17">
        <v>73</v>
      </c>
      <c r="I34" s="17">
        <v>73</v>
      </c>
      <c r="J34" s="17">
        <v>73</v>
      </c>
      <c r="K34" s="17">
        <v>73</v>
      </c>
      <c r="L34" s="17">
        <v>73</v>
      </c>
      <c r="M34" s="17">
        <v>73</v>
      </c>
      <c r="N34" s="17">
        <v>73</v>
      </c>
      <c r="O34" s="17">
        <v>73</v>
      </c>
      <c r="P34" s="17">
        <v>73</v>
      </c>
      <c r="Q34" s="17">
        <v>73</v>
      </c>
      <c r="R34" s="17">
        <v>73</v>
      </c>
      <c r="S34" s="17">
        <v>73</v>
      </c>
      <c r="T34" s="17">
        <v>70</v>
      </c>
      <c r="U34" s="17">
        <v>70</v>
      </c>
      <c r="V34" s="17">
        <v>70</v>
      </c>
      <c r="W34" s="17">
        <v>70</v>
      </c>
      <c r="X34" s="17">
        <v>70</v>
      </c>
      <c r="Y34" s="17">
        <v>70</v>
      </c>
    </row>
    <row r="35" spans="1:26" ht="20.100000000000001" customHeight="1">
      <c r="A35" s="15" t="s">
        <v>384</v>
      </c>
      <c r="B35" s="17">
        <v>75</v>
      </c>
      <c r="C35" s="17">
        <v>75</v>
      </c>
      <c r="D35" s="17">
        <v>75</v>
      </c>
      <c r="E35" s="17">
        <v>75</v>
      </c>
      <c r="F35" s="17">
        <v>75</v>
      </c>
      <c r="G35" s="17">
        <v>75</v>
      </c>
      <c r="H35" s="17">
        <v>75</v>
      </c>
      <c r="I35" s="17">
        <v>75</v>
      </c>
      <c r="J35" s="17">
        <v>75</v>
      </c>
      <c r="K35" s="17">
        <v>75</v>
      </c>
      <c r="L35" s="17">
        <v>75</v>
      </c>
      <c r="M35" s="17">
        <v>75</v>
      </c>
      <c r="N35" s="17">
        <v>75</v>
      </c>
      <c r="O35" s="17">
        <v>75</v>
      </c>
      <c r="P35" s="17">
        <v>75</v>
      </c>
      <c r="Q35" s="17">
        <v>75</v>
      </c>
      <c r="R35" s="17">
        <v>75</v>
      </c>
      <c r="S35" s="17">
        <v>75</v>
      </c>
      <c r="T35" s="17">
        <v>75</v>
      </c>
      <c r="U35" s="17">
        <v>75</v>
      </c>
      <c r="V35" s="17">
        <v>75</v>
      </c>
      <c r="W35" s="17">
        <v>75</v>
      </c>
      <c r="X35" s="17">
        <v>75</v>
      </c>
      <c r="Y35" s="17">
        <v>75</v>
      </c>
    </row>
    <row r="36" spans="1:26" ht="20.100000000000001" customHeight="1"/>
    <row r="37" spans="1:26" ht="20.100000000000001" customHeight="1" thickBot="1"/>
    <row r="38" spans="1:26" ht="21.95" customHeight="1" thickBot="1">
      <c r="A38" s="57" t="s">
        <v>390</v>
      </c>
      <c r="B38" s="66"/>
      <c r="C38" s="66"/>
      <c r="D38" s="66"/>
      <c r="E38" s="66"/>
      <c r="F38" s="66"/>
      <c r="G38" s="66"/>
      <c r="H38" s="66"/>
      <c r="I38" s="66"/>
      <c r="J38" s="66"/>
      <c r="K38" s="66"/>
      <c r="L38" s="66"/>
      <c r="M38" s="66"/>
      <c r="N38" s="66"/>
      <c r="O38" s="66"/>
      <c r="P38" s="66"/>
      <c r="Q38" s="66"/>
      <c r="R38" s="66"/>
      <c r="S38" s="66"/>
      <c r="T38" s="66"/>
      <c r="U38" s="66"/>
      <c r="V38" s="66"/>
      <c r="W38" s="66"/>
      <c r="X38" s="66"/>
      <c r="Y38" s="66"/>
      <c r="Z38" s="66"/>
    </row>
    <row r="39" spans="1:26" ht="20.100000000000001" customHeight="1" thickBot="1">
      <c r="A39" s="2" t="s">
        <v>386</v>
      </c>
      <c r="B39" s="2">
        <v>1</v>
      </c>
      <c r="C39" s="2">
        <v>2</v>
      </c>
      <c r="D39" s="2">
        <v>3</v>
      </c>
      <c r="E39" s="2">
        <v>4</v>
      </c>
      <c r="F39" s="2">
        <v>5</v>
      </c>
      <c r="G39" s="2">
        <v>6</v>
      </c>
      <c r="H39" s="2">
        <v>7</v>
      </c>
      <c r="I39" s="2">
        <v>8</v>
      </c>
      <c r="J39" s="2">
        <v>9</v>
      </c>
      <c r="K39" s="2">
        <v>10</v>
      </c>
      <c r="L39" s="2">
        <v>11</v>
      </c>
      <c r="M39" s="2">
        <v>12</v>
      </c>
      <c r="N39" s="2">
        <v>13</v>
      </c>
      <c r="O39" s="2">
        <v>14</v>
      </c>
      <c r="P39" s="2">
        <v>15</v>
      </c>
      <c r="Q39" s="2">
        <v>16</v>
      </c>
      <c r="R39" s="2">
        <v>17</v>
      </c>
      <c r="S39" s="2">
        <v>18</v>
      </c>
      <c r="T39" s="2">
        <v>19</v>
      </c>
      <c r="U39" s="2">
        <v>20</v>
      </c>
      <c r="V39" s="2">
        <v>21</v>
      </c>
      <c r="W39" s="2">
        <v>22</v>
      </c>
      <c r="X39" s="2">
        <v>23</v>
      </c>
      <c r="Y39" s="2">
        <v>24</v>
      </c>
    </row>
    <row r="40" spans="1:26" ht="20.100000000000001" customHeight="1">
      <c r="A40" s="15" t="s">
        <v>389</v>
      </c>
      <c r="B40" s="17">
        <v>65</v>
      </c>
      <c r="C40" s="17">
        <v>65</v>
      </c>
      <c r="D40" s="17">
        <v>65</v>
      </c>
      <c r="E40" s="17">
        <v>65</v>
      </c>
      <c r="F40" s="17">
        <v>65</v>
      </c>
      <c r="G40" s="17">
        <v>65</v>
      </c>
      <c r="H40" s="17">
        <v>67</v>
      </c>
      <c r="I40" s="17">
        <v>67</v>
      </c>
      <c r="J40" s="17">
        <v>67</v>
      </c>
      <c r="K40" s="17">
        <v>67</v>
      </c>
      <c r="L40" s="17">
        <v>67</v>
      </c>
      <c r="M40" s="17">
        <v>67</v>
      </c>
      <c r="N40" s="17">
        <v>67</v>
      </c>
      <c r="O40" s="17">
        <v>67</v>
      </c>
      <c r="P40" s="17">
        <v>67</v>
      </c>
      <c r="Q40" s="17">
        <v>67</v>
      </c>
      <c r="R40" s="17">
        <v>67</v>
      </c>
      <c r="S40" s="17">
        <v>67</v>
      </c>
      <c r="T40" s="17">
        <v>65</v>
      </c>
      <c r="U40" s="17">
        <v>65</v>
      </c>
      <c r="V40" s="17">
        <v>65</v>
      </c>
      <c r="W40" s="17">
        <v>65</v>
      </c>
      <c r="X40" s="17">
        <v>65</v>
      </c>
      <c r="Y40" s="17">
        <v>65</v>
      </c>
    </row>
    <row r="41" spans="1:26" ht="20.100000000000001" customHeight="1">
      <c r="A41" s="15" t="s">
        <v>382</v>
      </c>
      <c r="B41" s="17">
        <v>54</v>
      </c>
      <c r="C41" s="17">
        <v>54</v>
      </c>
      <c r="D41" s="17">
        <v>54</v>
      </c>
      <c r="E41" s="17">
        <v>54</v>
      </c>
      <c r="F41" s="17">
        <v>54</v>
      </c>
      <c r="G41" s="17">
        <v>54</v>
      </c>
      <c r="H41" s="17">
        <v>57</v>
      </c>
      <c r="I41" s="17">
        <v>57</v>
      </c>
      <c r="J41" s="17">
        <v>57</v>
      </c>
      <c r="K41" s="17">
        <v>57</v>
      </c>
      <c r="L41" s="17">
        <v>57</v>
      </c>
      <c r="M41" s="17">
        <v>57</v>
      </c>
      <c r="N41" s="17">
        <v>57</v>
      </c>
      <c r="O41" s="17">
        <v>57</v>
      </c>
      <c r="P41" s="17">
        <v>57</v>
      </c>
      <c r="Q41" s="17">
        <v>57</v>
      </c>
      <c r="R41" s="17">
        <v>57</v>
      </c>
      <c r="S41" s="17">
        <v>57</v>
      </c>
      <c r="T41" s="17">
        <v>54</v>
      </c>
      <c r="U41" s="17">
        <v>54</v>
      </c>
      <c r="V41" s="17">
        <v>54</v>
      </c>
      <c r="W41" s="17">
        <v>54</v>
      </c>
      <c r="X41" s="17">
        <v>54</v>
      </c>
      <c r="Y41" s="17">
        <v>54</v>
      </c>
    </row>
    <row r="42" spans="1:26" ht="20.100000000000001" customHeight="1">
      <c r="A42" s="15" t="s">
        <v>383</v>
      </c>
      <c r="B42" s="17">
        <v>46</v>
      </c>
      <c r="C42" s="17">
        <v>46</v>
      </c>
      <c r="D42" s="17">
        <v>46</v>
      </c>
      <c r="E42" s="17">
        <v>46</v>
      </c>
      <c r="F42" s="17">
        <v>46</v>
      </c>
      <c r="G42" s="17">
        <v>46</v>
      </c>
      <c r="H42" s="17">
        <v>48</v>
      </c>
      <c r="I42" s="17">
        <v>48</v>
      </c>
      <c r="J42" s="17">
        <v>48</v>
      </c>
      <c r="K42" s="17">
        <v>48</v>
      </c>
      <c r="L42" s="17">
        <v>48</v>
      </c>
      <c r="M42" s="17">
        <v>48</v>
      </c>
      <c r="N42" s="17">
        <v>48</v>
      </c>
      <c r="O42" s="17">
        <v>48</v>
      </c>
      <c r="P42" s="17">
        <v>48</v>
      </c>
      <c r="Q42" s="17">
        <v>48</v>
      </c>
      <c r="R42" s="17">
        <v>48</v>
      </c>
      <c r="S42" s="17">
        <v>48</v>
      </c>
      <c r="T42" s="17">
        <v>46</v>
      </c>
      <c r="U42" s="17">
        <v>46</v>
      </c>
      <c r="V42" s="17">
        <v>46</v>
      </c>
      <c r="W42" s="17">
        <v>46</v>
      </c>
      <c r="X42" s="17">
        <v>46</v>
      </c>
      <c r="Y42" s="17">
        <v>46</v>
      </c>
    </row>
    <row r="43" spans="1:26" ht="20.100000000000001" customHeight="1">
      <c r="A43" s="15" t="s">
        <v>384</v>
      </c>
      <c r="B43" s="17">
        <v>50</v>
      </c>
      <c r="C43" s="17">
        <v>50</v>
      </c>
      <c r="D43" s="17">
        <v>50</v>
      </c>
      <c r="E43" s="17">
        <v>50</v>
      </c>
      <c r="F43" s="17">
        <v>50</v>
      </c>
      <c r="G43" s="17">
        <v>50</v>
      </c>
      <c r="H43" s="17">
        <v>50</v>
      </c>
      <c r="I43" s="17">
        <v>50</v>
      </c>
      <c r="J43" s="17">
        <v>50</v>
      </c>
      <c r="K43" s="17">
        <v>50</v>
      </c>
      <c r="L43" s="17">
        <v>50</v>
      </c>
      <c r="M43" s="17">
        <v>50</v>
      </c>
      <c r="N43" s="17">
        <v>50</v>
      </c>
      <c r="O43" s="17">
        <v>50</v>
      </c>
      <c r="P43" s="17">
        <v>50</v>
      </c>
      <c r="Q43" s="17">
        <v>50</v>
      </c>
      <c r="R43" s="17">
        <v>50</v>
      </c>
      <c r="S43" s="17">
        <v>50</v>
      </c>
      <c r="T43" s="17">
        <v>50</v>
      </c>
      <c r="U43" s="17">
        <v>50</v>
      </c>
      <c r="V43" s="17">
        <v>50</v>
      </c>
      <c r="W43" s="17">
        <v>50</v>
      </c>
      <c r="X43" s="17">
        <v>50</v>
      </c>
      <c r="Y43" s="17">
        <v>50</v>
      </c>
    </row>
    <row r="44" spans="1:26" ht="20.100000000000001" customHeight="1"/>
    <row r="45" spans="1:26" ht="20.100000000000001" customHeight="1"/>
  </sheetData>
  <mergeCells count="7">
    <mergeCell ref="A38:Z38"/>
    <mergeCell ref="A21:Z21"/>
    <mergeCell ref="A12:Z12"/>
    <mergeCell ref="A1:Z1"/>
    <mergeCell ref="A3:J3"/>
    <mergeCell ref="A30:Z30"/>
    <mergeCell ref="A2:Z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8"/>
  <sheetViews>
    <sheetView zoomScale="140" zoomScaleNormal="140" workbookViewId="0">
      <selection activeCell="H19" sqref="H19"/>
    </sheetView>
  </sheetViews>
  <sheetFormatPr defaultColWidth="8.85546875" defaultRowHeight="15"/>
  <cols>
    <col min="1" max="1" width="21.28515625" bestFit="1" customWidth="1"/>
    <col min="2" max="2" width="16" customWidth="1"/>
    <col min="3" max="5" width="15" customWidth="1"/>
    <col min="6" max="6" width="13" customWidth="1"/>
    <col min="7" max="7" width="12" customWidth="1"/>
    <col min="8" max="8" width="13" customWidth="1"/>
    <col min="9" max="9" width="15" customWidth="1"/>
    <col min="10" max="11" width="11" customWidth="1"/>
    <col min="12" max="12" width="17" customWidth="1"/>
  </cols>
  <sheetData>
    <row r="1" spans="1:8" ht="26.1" customHeight="1">
      <c r="A1" s="62" t="s">
        <v>391</v>
      </c>
      <c r="B1" s="63"/>
      <c r="C1" s="63"/>
      <c r="D1" s="63"/>
      <c r="E1" s="63"/>
      <c r="F1" s="63"/>
      <c r="G1" s="63"/>
      <c r="H1" s="63"/>
    </row>
    <row r="2" spans="1:8">
      <c r="A2" s="64" t="s">
        <v>392</v>
      </c>
      <c r="B2" s="65"/>
      <c r="C2" s="65"/>
      <c r="D2" s="65"/>
      <c r="E2" s="65"/>
      <c r="F2" s="65"/>
      <c r="G2" s="65"/>
      <c r="H2" s="65"/>
    </row>
    <row r="3" spans="1:8">
      <c r="A3" s="65"/>
      <c r="B3" s="65"/>
      <c r="C3" s="65"/>
      <c r="D3" s="65"/>
      <c r="E3" s="65"/>
      <c r="F3" s="65"/>
      <c r="G3" s="65"/>
      <c r="H3" s="65"/>
    </row>
    <row r="4" spans="1:8" ht="50.1" customHeight="1">
      <c r="A4" s="65"/>
      <c r="B4" s="65"/>
      <c r="C4" s="65"/>
      <c r="D4" s="65"/>
      <c r="E4" s="65"/>
      <c r="F4" s="65"/>
      <c r="G4" s="65"/>
      <c r="H4" s="65"/>
    </row>
    <row r="6" spans="1:8">
      <c r="A6" s="54" t="s">
        <v>393</v>
      </c>
      <c r="B6" s="65"/>
      <c r="C6" s="65"/>
      <c r="D6" s="65"/>
      <c r="E6" s="65"/>
      <c r="F6" s="65"/>
      <c r="G6" s="65"/>
      <c r="H6" s="65"/>
    </row>
    <row r="7" spans="1:8" ht="32.1">
      <c r="A7" s="20" t="s">
        <v>394</v>
      </c>
      <c r="B7" s="20" t="s">
        <v>395</v>
      </c>
      <c r="C7" s="20" t="s">
        <v>396</v>
      </c>
      <c r="D7" s="20" t="s">
        <v>397</v>
      </c>
      <c r="E7" s="20" t="s">
        <v>398</v>
      </c>
      <c r="F7" s="20" t="s">
        <v>399</v>
      </c>
      <c r="G7" s="20" t="s">
        <v>400</v>
      </c>
    </row>
    <row r="8" spans="1:8">
      <c r="A8" s="6">
        <v>60</v>
      </c>
      <c r="B8" s="6">
        <v>15.6</v>
      </c>
      <c r="C8" s="6">
        <v>40</v>
      </c>
      <c r="D8" s="6">
        <v>6.8</v>
      </c>
      <c r="E8" s="6">
        <v>3.3</v>
      </c>
      <c r="F8" s="6">
        <v>0.31775999999999999</v>
      </c>
      <c r="G8" s="6">
        <v>0.40244000000000002</v>
      </c>
    </row>
    <row r="9" spans="1:8">
      <c r="A9" s="6">
        <v>70</v>
      </c>
      <c r="B9" s="6">
        <v>21.1</v>
      </c>
      <c r="C9" s="6">
        <v>40</v>
      </c>
      <c r="D9" s="6">
        <v>11.3</v>
      </c>
      <c r="E9" s="6">
        <v>5</v>
      </c>
      <c r="F9" s="6">
        <v>0.52803999999999995</v>
      </c>
      <c r="G9" s="6">
        <v>0.60975999999999997</v>
      </c>
    </row>
    <row r="10" spans="1:8">
      <c r="A10" s="6">
        <v>80</v>
      </c>
      <c r="B10" s="6">
        <v>26.7</v>
      </c>
      <c r="C10" s="6">
        <v>40</v>
      </c>
      <c r="D10" s="6">
        <v>14.8</v>
      </c>
      <c r="E10" s="6">
        <v>5.8</v>
      </c>
      <c r="F10" s="6">
        <v>0.69159000000000004</v>
      </c>
      <c r="G10" s="6">
        <v>0.70731999999999995</v>
      </c>
    </row>
    <row r="11" spans="1:8">
      <c r="A11" s="6">
        <v>60</v>
      </c>
      <c r="B11" s="6">
        <v>15.6</v>
      </c>
      <c r="C11" s="6">
        <v>50</v>
      </c>
      <c r="D11" s="6">
        <v>9.5</v>
      </c>
      <c r="E11" s="6">
        <v>4.4000000000000004</v>
      </c>
      <c r="F11" s="6">
        <v>0.44392999999999999</v>
      </c>
      <c r="G11" s="6">
        <v>0.53659000000000001</v>
      </c>
    </row>
    <row r="12" spans="1:8">
      <c r="A12" s="6">
        <v>70</v>
      </c>
      <c r="B12" s="6">
        <v>21.1</v>
      </c>
      <c r="C12" s="6">
        <v>50</v>
      </c>
      <c r="D12" s="6">
        <v>13.2</v>
      </c>
      <c r="E12" s="6">
        <v>5.7</v>
      </c>
      <c r="F12" s="6">
        <v>0.61682000000000003</v>
      </c>
      <c r="G12" s="6">
        <v>0.69511999999999996</v>
      </c>
    </row>
    <row r="13" spans="1:8">
      <c r="A13" s="6">
        <v>80</v>
      </c>
      <c r="B13" s="6">
        <v>26.7</v>
      </c>
      <c r="C13" s="6">
        <v>50</v>
      </c>
      <c r="D13" s="6">
        <v>17</v>
      </c>
      <c r="E13" s="6">
        <v>6.6</v>
      </c>
      <c r="F13" s="6">
        <v>0.79439000000000004</v>
      </c>
      <c r="G13" s="6">
        <v>0.80488000000000004</v>
      </c>
    </row>
    <row r="14" spans="1:8">
      <c r="A14" s="6">
        <v>60</v>
      </c>
      <c r="B14" s="6">
        <v>15.6</v>
      </c>
      <c r="C14" s="6">
        <v>55</v>
      </c>
      <c r="D14" s="6">
        <v>10.8</v>
      </c>
      <c r="E14" s="6">
        <v>5</v>
      </c>
      <c r="F14" s="6">
        <v>0.50466999999999995</v>
      </c>
      <c r="G14" s="6">
        <v>0.60975999999999997</v>
      </c>
    </row>
    <row r="15" spans="1:8">
      <c r="A15" s="6">
        <v>70</v>
      </c>
      <c r="B15" s="6">
        <v>21.1</v>
      </c>
      <c r="C15" s="6">
        <v>55</v>
      </c>
      <c r="D15" s="6">
        <v>15.1</v>
      </c>
      <c r="E15" s="6">
        <v>6.5</v>
      </c>
      <c r="F15" s="6">
        <v>0.70560999999999996</v>
      </c>
      <c r="G15" s="6">
        <v>0.79268000000000005</v>
      </c>
    </row>
    <row r="16" spans="1:8">
      <c r="A16" s="6">
        <v>80</v>
      </c>
      <c r="B16" s="6">
        <v>26.7</v>
      </c>
      <c r="C16" s="6">
        <v>55</v>
      </c>
      <c r="D16" s="6">
        <v>19.2</v>
      </c>
      <c r="E16" s="6">
        <v>7.4</v>
      </c>
      <c r="F16" s="6">
        <v>0.8972</v>
      </c>
      <c r="G16" s="6">
        <v>0.90244000000000002</v>
      </c>
    </row>
    <row r="17" spans="1:8">
      <c r="A17" s="6">
        <v>60</v>
      </c>
      <c r="B17" s="6">
        <v>15.6</v>
      </c>
      <c r="C17" s="6">
        <v>60</v>
      </c>
      <c r="D17" s="6">
        <v>12</v>
      </c>
      <c r="E17" s="6">
        <v>5.5</v>
      </c>
      <c r="F17" s="6">
        <v>0.56074999999999997</v>
      </c>
      <c r="G17" s="6">
        <v>0.67073000000000005</v>
      </c>
    </row>
    <row r="18" spans="1:8">
      <c r="A18" s="6">
        <v>70</v>
      </c>
      <c r="B18" s="6">
        <v>21.1</v>
      </c>
      <c r="C18" s="6">
        <v>60</v>
      </c>
      <c r="D18" s="6">
        <v>17</v>
      </c>
      <c r="E18" s="6">
        <v>7.2</v>
      </c>
      <c r="F18" s="6">
        <v>0.79439000000000004</v>
      </c>
      <c r="G18" s="6">
        <v>0.87805</v>
      </c>
    </row>
    <row r="19" spans="1:8">
      <c r="A19" s="6">
        <v>80</v>
      </c>
      <c r="B19" s="6">
        <v>26.7</v>
      </c>
      <c r="C19" s="6">
        <v>60</v>
      </c>
      <c r="D19" s="6">
        <v>21.4</v>
      </c>
      <c r="E19" s="6">
        <v>8.1999999999999993</v>
      </c>
      <c r="F19" s="6">
        <v>1</v>
      </c>
      <c r="G19" s="6">
        <v>1</v>
      </c>
    </row>
    <row r="20" spans="1:8">
      <c r="A20" s="32"/>
    </row>
    <row r="22" spans="1:8">
      <c r="A22" s="54" t="s">
        <v>401</v>
      </c>
      <c r="B22" s="65"/>
      <c r="C22" s="65"/>
      <c r="D22" s="65"/>
      <c r="E22" s="65"/>
      <c r="F22" s="65"/>
      <c r="G22" s="65"/>
      <c r="H22" s="65"/>
    </row>
    <row r="23" spans="1:8" ht="48">
      <c r="A23" s="20" t="s">
        <v>402</v>
      </c>
      <c r="B23" s="20" t="s">
        <v>403</v>
      </c>
      <c r="C23" s="20" t="s">
        <v>404</v>
      </c>
      <c r="D23" s="20" t="s">
        <v>405</v>
      </c>
      <c r="E23" s="20" t="s">
        <v>406</v>
      </c>
    </row>
    <row r="24" spans="1:8">
      <c r="A24" s="32" t="s">
        <v>407</v>
      </c>
      <c r="B24" s="6">
        <v>-2.7248786640799998</v>
      </c>
      <c r="C24" s="6">
        <v>-2.388319068955</v>
      </c>
      <c r="D24" s="6">
        <v>-1.3641555023730001</v>
      </c>
      <c r="E24" s="6">
        <v>-1.86672269514</v>
      </c>
    </row>
    <row r="25" spans="1:8">
      <c r="A25" s="32" t="s">
        <v>408</v>
      </c>
      <c r="B25" s="6">
        <v>0.100711983591</v>
      </c>
      <c r="C25" s="6">
        <v>9.3047739451999997E-2</v>
      </c>
      <c r="D25" s="6">
        <v>2.8729263981000001E-2</v>
      </c>
      <c r="E25" s="6">
        <v>7.4496223543999998E-2</v>
      </c>
    </row>
    <row r="26" spans="1:8">
      <c r="A26" s="32" t="s">
        <v>409</v>
      </c>
      <c r="B26" s="6">
        <v>-9.9053828499999995E-4</v>
      </c>
      <c r="C26" s="6">
        <v>-1.3697003269999999E-3</v>
      </c>
      <c r="D26" s="6">
        <v>-3.8186358299999997E-4</v>
      </c>
      <c r="E26" s="6">
        <v>-1.3402286009999999E-3</v>
      </c>
    </row>
    <row r="27" spans="1:8">
      <c r="A27" s="32" t="s">
        <v>410</v>
      </c>
      <c r="B27" s="6">
        <v>5.0053043874000003E-2</v>
      </c>
      <c r="C27" s="6">
        <v>6.6533716758000003E-2</v>
      </c>
      <c r="D27" s="6">
        <v>3.3719318733999998E-2</v>
      </c>
      <c r="E27" s="6">
        <v>4.0558360901999997E-2</v>
      </c>
    </row>
    <row r="28" spans="1:8">
      <c r="A28" s="32" t="s">
        <v>411</v>
      </c>
      <c r="B28" s="6">
        <v>-2.03629282E-4</v>
      </c>
      <c r="C28" s="6">
        <v>-3.4319806299999998E-4</v>
      </c>
      <c r="D28" s="6">
        <v>-2.3523975899999999E-4</v>
      </c>
      <c r="E28" s="6">
        <v>-2.4568965399999999E-4</v>
      </c>
    </row>
    <row r="29" spans="1:8">
      <c r="A29" s="32" t="s">
        <v>412</v>
      </c>
      <c r="B29" s="6">
        <v>-3.4175053099999998E-4</v>
      </c>
      <c r="C29" s="6">
        <v>-5.6249029500000003E-4</v>
      </c>
      <c r="D29" s="6">
        <v>4.3259356600000001E-4</v>
      </c>
      <c r="E29" s="6">
        <v>1.77334703E-4</v>
      </c>
    </row>
    <row r="30" spans="1:8">
      <c r="A30" s="32" t="s">
        <v>413</v>
      </c>
      <c r="B30" s="6">
        <v>10</v>
      </c>
      <c r="C30" s="6">
        <v>10</v>
      </c>
      <c r="D30" s="6">
        <v>15.6</v>
      </c>
      <c r="E30" s="6">
        <v>15.6</v>
      </c>
    </row>
    <row r="31" spans="1:8">
      <c r="A31" s="32" t="s">
        <v>414</v>
      </c>
      <c r="B31" s="6">
        <v>32.22</v>
      </c>
      <c r="C31" s="6">
        <v>32.22</v>
      </c>
      <c r="D31" s="6">
        <v>26.7</v>
      </c>
      <c r="E31" s="6">
        <v>26.7</v>
      </c>
    </row>
    <row r="32" spans="1:8">
      <c r="A32" s="32" t="s">
        <v>415</v>
      </c>
      <c r="B32" s="6">
        <v>40</v>
      </c>
      <c r="C32" s="6">
        <v>40</v>
      </c>
      <c r="D32" s="6">
        <v>45</v>
      </c>
      <c r="E32" s="6">
        <v>45</v>
      </c>
    </row>
    <row r="33" spans="1:8">
      <c r="A33" s="32" t="s">
        <v>416</v>
      </c>
      <c r="B33" s="6">
        <v>80</v>
      </c>
      <c r="C33" s="6">
        <v>80</v>
      </c>
      <c r="D33" s="6">
        <v>60</v>
      </c>
      <c r="E33" s="6">
        <v>60</v>
      </c>
    </row>
    <row r="35" spans="1:8">
      <c r="A35" s="54" t="s">
        <v>417</v>
      </c>
      <c r="B35" s="65"/>
      <c r="C35" s="65"/>
      <c r="D35" s="65"/>
      <c r="E35" s="65"/>
      <c r="F35" s="65"/>
      <c r="G35" s="65"/>
      <c r="H35" s="65"/>
    </row>
    <row r="36" spans="1:8" ht="32.1">
      <c r="A36" s="20" t="s">
        <v>418</v>
      </c>
      <c r="B36" s="20" t="s">
        <v>419</v>
      </c>
    </row>
    <row r="37" spans="1:8" ht="32.1">
      <c r="A37" s="6" t="s">
        <v>420</v>
      </c>
      <c r="B37" s="6" t="s">
        <v>421</v>
      </c>
    </row>
    <row r="38" spans="1:8">
      <c r="A38" s="32"/>
      <c r="B38" s="6"/>
    </row>
  </sheetData>
  <mergeCells count="5">
    <mergeCell ref="A1:H1"/>
    <mergeCell ref="A22:H22"/>
    <mergeCell ref="A2:H4"/>
    <mergeCell ref="A6:H6"/>
    <mergeCell ref="A35:H35"/>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BAE6B6DB452246A3F2C2DEC7ECE161" ma:contentTypeVersion="7" ma:contentTypeDescription="Create a new document." ma:contentTypeScope="" ma:versionID="b333007fc067d62d92ba712f57786fd2">
  <xsd:schema xmlns:xsd="http://www.w3.org/2001/XMLSchema" xmlns:xs="http://www.w3.org/2001/XMLSchema" xmlns:p="http://schemas.microsoft.com/office/2006/metadata/properties" xmlns:ns2="864f8752-d9f1-4e10-8e39-ff43a10e68c8" targetNamespace="http://schemas.microsoft.com/office/2006/metadata/properties" ma:root="true" ma:fieldsID="1eda006da9f140066129e0ca9399251d" ns2:_="">
    <xsd:import namespace="864f8752-d9f1-4e10-8e39-ff43a10e68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f8752-d9f1-4e10-8e39-ff43a10e68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87BECF-9E37-453C-84D6-56C4336E1E01}"/>
</file>

<file path=customXml/itemProps2.xml><?xml version="1.0" encoding="utf-8"?>
<ds:datastoreItem xmlns:ds="http://schemas.openxmlformats.org/officeDocument/2006/customXml" ds:itemID="{572A2D77-3B01-4E04-9127-54810502BBEC}"/>
</file>

<file path=customXml/itemProps3.xml><?xml version="1.0" encoding="utf-8"?>
<ds:datastoreItem xmlns:ds="http://schemas.openxmlformats.org/officeDocument/2006/customXml" ds:itemID="{933E50F5-ECA0-46CB-8822-D76B2AB856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Flower_Room_Baseline_vs_Integrated_HVACD_Comparison.xlsx</dc:title>
  <dc:subject/>
  <dc:creator>yjia</dc:creator>
  <cp:keywords/>
  <dc:description/>
  <cp:lastModifiedBy/>
  <cp:revision/>
  <dcterms:created xsi:type="dcterms:W3CDTF">2026-04-02T20:04:33Z</dcterms:created>
  <dcterms:modified xsi:type="dcterms:W3CDTF">2026-07-01T18:10:28Z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0x010100DFBAE6B6DB452246A3F2C2DEC7ECE161</vt:lpwstr>
  </property>
  <property fmtid="{D5CDD505-2E9C-101B-9397-08002B2CF9AE}" pid="3" name="MediaServiceImageTags">
    <vt:lpwstr/>
  </property>
  <property fmtid="{D5CDD505-2E9C-101B-9397-08002B2CF9AE}" pid="4" name="Order">
    <vt:r8>6500</vt:r8>
  </property>
</Properties>
</file>